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en_skoroszyt"/>
  <mc:AlternateContent xmlns:mc="http://schemas.openxmlformats.org/markup-compatibility/2006">
    <mc:Choice Requires="x15">
      <x15ac:absPath xmlns:x15ac="http://schemas.microsoft.com/office/spreadsheetml/2010/11/ac" url="E:\lubieExcela.pl\newsletter\17-tabela-przestawna-formatowanie-warunkowe\"/>
    </mc:Choice>
  </mc:AlternateContent>
  <xr:revisionPtr revIDLastSave="0" documentId="13_ncr:10000001_{766AAC1C-D187-4734-8622-E3AD7F8592C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Gotowe" sheetId="5" r:id="rId1"/>
    <sheet name="Arkusz do ćwiczeń" sheetId="6" r:id="rId2"/>
    <sheet name="Zadanie domowe" sheetId="7" r:id="rId3"/>
    <sheet name="WYSZUKAJ.PIONOWO zamiast JEŻELI" sheetId="2" r:id="rId4"/>
    <sheet name="o" sheetId="3" state="veryHidden" r:id="rId5"/>
  </sheets>
  <calcPr calcId="191029"/>
  <pivotCaches>
    <pivotCache cacheId="14" r:id="rId6"/>
  </pivotCaches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3" l="1"/>
  <c r="D27" i="3"/>
  <c r="F27" i="3" s="1"/>
  <c r="P32" i="2" s="1"/>
  <c r="B27" i="3"/>
  <c r="A27" i="3"/>
  <c r="C27" i="3" s="1"/>
  <c r="O32" i="2" s="1"/>
  <c r="E26" i="3"/>
  <c r="D26" i="3"/>
  <c r="F26" i="3" s="1"/>
  <c r="P31" i="2" s="1"/>
  <c r="B26" i="3"/>
  <c r="A26" i="3"/>
  <c r="C26" i="3" s="1"/>
  <c r="O31" i="2" s="1"/>
  <c r="E25" i="3"/>
  <c r="D25" i="3"/>
  <c r="F25" i="3" s="1"/>
  <c r="P30" i="2" s="1"/>
  <c r="B25" i="3"/>
  <c r="A25" i="3"/>
  <c r="C25" i="3" s="1"/>
  <c r="O30" i="2" s="1"/>
  <c r="E24" i="3"/>
  <c r="D24" i="3"/>
  <c r="F24" i="3" s="1"/>
  <c r="P29" i="2" s="1"/>
  <c r="B24" i="3"/>
  <c r="A24" i="3"/>
  <c r="C24" i="3" s="1"/>
  <c r="O29" i="2" s="1"/>
  <c r="E23" i="3"/>
  <c r="D23" i="3"/>
  <c r="F23" i="3" s="1"/>
  <c r="P28" i="2" s="1"/>
  <c r="B23" i="3"/>
  <c r="A23" i="3"/>
  <c r="C23" i="3" s="1"/>
  <c r="O28" i="2" s="1"/>
  <c r="E22" i="3"/>
  <c r="D22" i="3"/>
  <c r="F22" i="3" s="1"/>
  <c r="P27" i="2" s="1"/>
  <c r="B22" i="3"/>
  <c r="A22" i="3"/>
  <c r="C22" i="3" s="1"/>
  <c r="O27" i="2" s="1"/>
  <c r="E21" i="3"/>
  <c r="D21" i="3"/>
  <c r="F21" i="3" s="1"/>
  <c r="P26" i="2" s="1"/>
  <c r="B21" i="3"/>
  <c r="A21" i="3"/>
  <c r="C21" i="3" s="1"/>
  <c r="O26" i="2" s="1"/>
  <c r="E20" i="3"/>
  <c r="D20" i="3"/>
  <c r="F20" i="3" s="1"/>
  <c r="P25" i="2" s="1"/>
  <c r="B20" i="3"/>
  <c r="A20" i="3"/>
  <c r="C20" i="3" s="1"/>
  <c r="O25" i="2" s="1"/>
  <c r="E19" i="3"/>
  <c r="D19" i="3"/>
  <c r="F19" i="3" s="1"/>
  <c r="P24" i="2" s="1"/>
  <c r="B19" i="3"/>
  <c r="A19" i="3"/>
  <c r="C19" i="3" s="1"/>
  <c r="O24" i="2" s="1"/>
  <c r="E18" i="3"/>
  <c r="D18" i="3"/>
  <c r="F18" i="3" s="1"/>
  <c r="P23" i="2" s="1"/>
  <c r="B18" i="3"/>
  <c r="A18" i="3"/>
  <c r="C18" i="3" s="1"/>
  <c r="O23" i="2" s="1"/>
  <c r="E17" i="3"/>
  <c r="D17" i="3"/>
  <c r="F17" i="3" s="1"/>
  <c r="P22" i="2" s="1"/>
  <c r="B17" i="3"/>
  <c r="A17" i="3"/>
  <c r="C17" i="3" s="1"/>
  <c r="O22" i="2" s="1"/>
  <c r="E16" i="3"/>
  <c r="D16" i="3"/>
  <c r="F16" i="3" s="1"/>
  <c r="P21" i="2" s="1"/>
  <c r="B16" i="3"/>
  <c r="A16" i="3"/>
  <c r="C16" i="3" s="1"/>
  <c r="O21" i="2" s="1"/>
  <c r="E15" i="3"/>
  <c r="D15" i="3"/>
  <c r="F15" i="3" s="1"/>
  <c r="P20" i="2" s="1"/>
  <c r="B15" i="3"/>
  <c r="A15" i="3"/>
  <c r="C15" i="3" s="1"/>
  <c r="O20" i="2" s="1"/>
  <c r="E14" i="3"/>
  <c r="D14" i="3"/>
  <c r="F14" i="3" s="1"/>
  <c r="P19" i="2" s="1"/>
  <c r="B14" i="3"/>
  <c r="A14" i="3"/>
  <c r="C14" i="3" s="1"/>
  <c r="O19" i="2" s="1"/>
  <c r="E13" i="3"/>
  <c r="D13" i="3"/>
  <c r="F13" i="3" s="1"/>
  <c r="P18" i="2" s="1"/>
  <c r="B13" i="3"/>
  <c r="A13" i="3"/>
  <c r="C13" i="3" s="1"/>
  <c r="O18" i="2" s="1"/>
  <c r="E12" i="3"/>
  <c r="D12" i="3"/>
  <c r="F12" i="3" s="1"/>
  <c r="P17" i="2" s="1"/>
  <c r="B12" i="3"/>
  <c r="A12" i="3"/>
  <c r="C12" i="3" s="1"/>
  <c r="O17" i="2" s="1"/>
  <c r="E11" i="3"/>
  <c r="D11" i="3"/>
  <c r="F11" i="3" s="1"/>
  <c r="P16" i="2" s="1"/>
  <c r="B11" i="3"/>
  <c r="A11" i="3"/>
  <c r="C11" i="3" s="1"/>
  <c r="O16" i="2" s="1"/>
  <c r="E10" i="3"/>
  <c r="D10" i="3"/>
  <c r="F10" i="3" s="1"/>
  <c r="P15" i="2" s="1"/>
  <c r="B10" i="3"/>
  <c r="A10" i="3"/>
  <c r="C10" i="3" s="1"/>
  <c r="O15" i="2" s="1"/>
  <c r="E9" i="3"/>
  <c r="D9" i="3"/>
  <c r="F9" i="3" s="1"/>
  <c r="P14" i="2" s="1"/>
  <c r="B9" i="3"/>
  <c r="A9" i="3"/>
  <c r="C9" i="3" s="1"/>
  <c r="O14" i="2" s="1"/>
  <c r="E8" i="3"/>
  <c r="D8" i="3"/>
  <c r="F8" i="3" s="1"/>
  <c r="P13" i="2" s="1"/>
  <c r="B8" i="3"/>
  <c r="A8" i="3"/>
  <c r="C8" i="3" s="1"/>
  <c r="O13" i="2" s="1"/>
  <c r="E7" i="3"/>
  <c r="D7" i="3"/>
  <c r="F7" i="3" s="1"/>
  <c r="P12" i="2" s="1"/>
  <c r="B7" i="3"/>
  <c r="A7" i="3"/>
  <c r="C7" i="3" s="1"/>
  <c r="O12" i="2" s="1"/>
  <c r="E6" i="3"/>
  <c r="D6" i="3"/>
  <c r="F6" i="3" s="1"/>
  <c r="P11" i="2" s="1"/>
  <c r="B6" i="3"/>
  <c r="A6" i="3"/>
  <c r="C6" i="3" s="1"/>
  <c r="O11" i="2" s="1"/>
  <c r="E5" i="3"/>
  <c r="D5" i="3"/>
  <c r="F5" i="3" s="1"/>
  <c r="P10" i="2" s="1"/>
  <c r="B5" i="3"/>
  <c r="A5" i="3"/>
  <c r="C5" i="3" s="1"/>
  <c r="O10" i="2" s="1"/>
  <c r="E4" i="3"/>
  <c r="D4" i="3"/>
  <c r="F4" i="3" s="1"/>
  <c r="P9" i="2" s="1"/>
  <c r="B4" i="3"/>
  <c r="A4" i="3"/>
  <c r="C4" i="3" s="1"/>
  <c r="O9" i="2" s="1"/>
  <c r="E3" i="3"/>
  <c r="D3" i="3"/>
  <c r="F3" i="3" s="1"/>
  <c r="P8" i="2" s="1"/>
  <c r="B3" i="3"/>
  <c r="A3" i="3"/>
  <c r="C3" i="3" s="1"/>
  <c r="O8" i="2" s="1"/>
  <c r="F2" i="3"/>
  <c r="K32" i="2"/>
  <c r="J32" i="2"/>
  <c r="I32" i="2"/>
  <c r="H32" i="2"/>
  <c r="K31" i="2"/>
  <c r="J31" i="2"/>
  <c r="I31" i="2"/>
  <c r="H31" i="2"/>
  <c r="K30" i="2"/>
  <c r="J30" i="2"/>
  <c r="I30" i="2"/>
  <c r="H30" i="2"/>
  <c r="K29" i="2"/>
  <c r="J29" i="2"/>
  <c r="I29" i="2"/>
  <c r="H29" i="2"/>
  <c r="K28" i="2"/>
  <c r="J28" i="2"/>
  <c r="I28" i="2"/>
  <c r="H28" i="2"/>
  <c r="K27" i="2"/>
  <c r="J27" i="2"/>
  <c r="I27" i="2"/>
  <c r="H27" i="2"/>
  <c r="K26" i="2"/>
  <c r="J26" i="2"/>
  <c r="I26" i="2"/>
  <c r="H26" i="2"/>
  <c r="K25" i="2"/>
  <c r="J25" i="2"/>
  <c r="I25" i="2"/>
  <c r="H25" i="2"/>
  <c r="K24" i="2"/>
  <c r="J24" i="2"/>
  <c r="I24" i="2"/>
  <c r="H24" i="2"/>
  <c r="K23" i="2"/>
  <c r="J23" i="2"/>
  <c r="I23" i="2"/>
  <c r="H23" i="2"/>
  <c r="K22" i="2"/>
  <c r="J22" i="2"/>
  <c r="I22" i="2"/>
  <c r="H22" i="2"/>
  <c r="K21" i="2"/>
  <c r="J21" i="2"/>
  <c r="I21" i="2"/>
  <c r="H21" i="2"/>
  <c r="K20" i="2"/>
  <c r="J20" i="2"/>
  <c r="I20" i="2"/>
  <c r="H20" i="2"/>
  <c r="K19" i="2"/>
  <c r="J19" i="2"/>
  <c r="I19" i="2"/>
  <c r="H19" i="2"/>
  <c r="K18" i="2"/>
  <c r="J18" i="2"/>
  <c r="I18" i="2"/>
  <c r="H18" i="2"/>
  <c r="K17" i="2"/>
  <c r="J17" i="2"/>
  <c r="I17" i="2"/>
  <c r="H17" i="2"/>
  <c r="K16" i="2"/>
  <c r="J16" i="2"/>
  <c r="I16" i="2"/>
  <c r="H16" i="2"/>
  <c r="K15" i="2"/>
  <c r="J15" i="2"/>
  <c r="I15" i="2"/>
  <c r="H15" i="2"/>
  <c r="K14" i="2"/>
  <c r="J14" i="2"/>
  <c r="I14" i="2"/>
  <c r="H14" i="2"/>
  <c r="K13" i="2"/>
  <c r="J13" i="2"/>
  <c r="I13" i="2"/>
  <c r="H13" i="2"/>
  <c r="K12" i="2"/>
  <c r="J12" i="2"/>
  <c r="I12" i="2"/>
  <c r="H12" i="2"/>
  <c r="K11" i="2"/>
  <c r="J11" i="2"/>
  <c r="I11" i="2"/>
  <c r="H11" i="2"/>
  <c r="K10" i="2"/>
  <c r="J10" i="2"/>
  <c r="I10" i="2"/>
  <c r="H10" i="2"/>
  <c r="K9" i="2"/>
  <c r="J9" i="2"/>
  <c r="I9" i="2"/>
  <c r="H9" i="2"/>
  <c r="K8" i="2"/>
  <c r="J8" i="2"/>
  <c r="I8" i="2"/>
  <c r="H8" i="2"/>
  <c r="O6" i="2"/>
  <c r="B2" i="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<sst xmlns="http://schemas.openxmlformats.org/spreadsheetml/2006/main" count="168" uniqueCount="74">
  <si>
    <t>Imię</t>
  </si>
  <si>
    <t>Nazwisko</t>
  </si>
  <si>
    <t>Plan sprzedaży</t>
  </si>
  <si>
    <t>Wartośc sprzedaży</t>
  </si>
  <si>
    <t>Jan</t>
  </si>
  <si>
    <t>Nowak</t>
  </si>
  <si>
    <t>Adrian</t>
  </si>
  <si>
    <t>Gruszka</t>
  </si>
  <si>
    <t>Izabela</t>
  </si>
  <si>
    <t>Kowalska</t>
  </si>
  <si>
    <t>Łukasz</t>
  </si>
  <si>
    <t>Dariusz</t>
  </si>
  <si>
    <t>Bartosz</t>
  </si>
  <si>
    <t>Agata</t>
  </si>
  <si>
    <t>Maciej</t>
  </si>
  <si>
    <t>Marta</t>
  </si>
  <si>
    <t>Hanna</t>
  </si>
  <si>
    <t>Agnieszka</t>
  </si>
  <si>
    <t>Piotr</t>
  </si>
  <si>
    <t>Wojciech</t>
  </si>
  <si>
    <t>Kamil</t>
  </si>
  <si>
    <t>Adam</t>
  </si>
  <si>
    <t>Katarzyna</t>
  </si>
  <si>
    <t>Rafał</t>
  </si>
  <si>
    <t>Jabłoński</t>
  </si>
  <si>
    <t>Marwinski</t>
  </si>
  <si>
    <t>Stalińska</t>
  </si>
  <si>
    <t>Dąb</t>
  </si>
  <si>
    <t>Wierzba</t>
  </si>
  <si>
    <t>Słoneczna</t>
  </si>
  <si>
    <t>Brzoza</t>
  </si>
  <si>
    <t>Chełmiński</t>
  </si>
  <si>
    <t>Kowalski</t>
  </si>
  <si>
    <t>Zadworny</t>
  </si>
  <si>
    <t>Beskidzka</t>
  </si>
  <si>
    <t>Lenna</t>
  </si>
  <si>
    <t>Kramer</t>
  </si>
  <si>
    <t>Zamojska</t>
  </si>
  <si>
    <t>Starzykowski</t>
  </si>
  <si>
    <t>Krzaczasty</t>
  </si>
  <si>
    <t>Brenny</t>
  </si>
  <si>
    <t>Krakowski</t>
  </si>
  <si>
    <t>Mot</t>
  </si>
  <si>
    <t>% wykonanie planu</t>
  </si>
  <si>
    <t>tabela premiowa</t>
  </si>
  <si>
    <t>wykonanie</t>
  </si>
  <si>
    <t>premia</t>
  </si>
  <si>
    <t>Wynagrodzenie</t>
  </si>
  <si>
    <t>Wynagrodzenie całkowite</t>
  </si>
  <si>
    <t>Wykonany plan TAK / NIE</t>
  </si>
  <si>
    <t>Wartość premii</t>
  </si>
  <si>
    <t>L.P.</t>
  </si>
  <si>
    <t>Sprawdzanie błędów © 2019 lubieExcela.pl | Dariusz Popadeńczuk</t>
  </si>
  <si>
    <t>W formule jest błąd!</t>
  </si>
  <si>
    <t>Dariusz Popadeńczuk</t>
  </si>
  <si>
    <t>email:</t>
  </si>
  <si>
    <t>info@lubieExcela.pl</t>
  </si>
  <si>
    <t>tel.</t>
  </si>
  <si>
    <t>Szkolenia, kursy, porady, pomoc w Excelu</t>
  </si>
  <si>
    <t>WYSZUKAJ.PIONOWO zamiast zagnieżonego JEŻELI</t>
  </si>
  <si>
    <t>Nowakakowski</t>
  </si>
  <si>
    <t>Nowotny</t>
  </si>
  <si>
    <t>Etykiety wierszy</t>
  </si>
  <si>
    <t>Suma końcowa</t>
  </si>
  <si>
    <t>Suma z Plan sprzedaży</t>
  </si>
  <si>
    <t>Suma z Wartośc sprzedaży</t>
  </si>
  <si>
    <t>Suma z % wykonanie planu</t>
  </si>
  <si>
    <t>Suma z Wynagrodzenie</t>
  </si>
  <si>
    <t>Za pomocą formatowania warunkowego wyświetl w</t>
  </si>
  <si>
    <t>Legenda:</t>
  </si>
  <si>
    <r>
      <t>kolumnie</t>
    </r>
    <r>
      <rPr>
        <b/>
        <sz val="11"/>
        <color theme="1"/>
        <rFont val="Calibri"/>
        <family val="2"/>
        <charset val="238"/>
        <scheme val="minor"/>
      </rPr>
      <t xml:space="preserve"> Suma z % wykonanie planu</t>
    </r>
    <r>
      <rPr>
        <sz val="11"/>
        <color theme="1"/>
        <rFont val="Calibri"/>
        <family val="2"/>
        <charset val="238"/>
        <scheme val="minor"/>
      </rPr>
      <t xml:space="preserve"> ikony</t>
    </r>
  </si>
  <si>
    <t>wg. legendy</t>
  </si>
  <si>
    <t>Copyright © 2025 lubieExcela.pl</t>
  </si>
  <si>
    <t>Zadanie: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</si>
</sst>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\ _z_ł_-;\-* #,##0\ _z_ł_-;_-* &quot;-&quot;??\ _z_ł_-;_-@_-"/>
    <numFmt numFmtId="166" formatCode="0.0%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007236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3" fillId="2" borderId="0" xfId="0" applyFont="1" applyFill="1"/>
    <xf numFmtId="0" fontId="2" fillId="0" borderId="1" xfId="0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165" fontId="0" fillId="0" borderId="1" xfId="1" applyNumberFormat="1" applyFont="1" applyBorder="1" applyProtection="1">
      <protection locked="0"/>
    </xf>
    <xf numFmtId="166" fontId="0" fillId="0" borderId="1" xfId="2" applyNumberFormat="1" applyFont="1" applyBorder="1" applyAlignment="1" applyProtection="1">
      <alignment horizontal="center"/>
      <protection locked="0"/>
    </xf>
    <xf numFmtId="9" fontId="0" fillId="0" borderId="1" xfId="2" applyFon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9" fontId="0" fillId="0" borderId="1" xfId="2" applyFont="1" applyBorder="1" applyAlignment="1" applyProtection="1">
      <alignment horizontal="center"/>
      <protection locked="0"/>
    </xf>
    <xf numFmtId="9" fontId="0" fillId="0" borderId="1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right"/>
    </xf>
    <xf numFmtId="0" fontId="5" fillId="0" borderId="0" xfId="3"/>
    <xf numFmtId="0" fontId="0" fillId="3" borderId="0" xfId="0" applyFill="1"/>
    <xf numFmtId="3" fontId="0" fillId="0" borderId="0" xfId="0" applyNumberFormat="1" applyAlignment="1">
      <alignment horizontal="left"/>
    </xf>
    <xf numFmtId="0" fontId="4" fillId="0" borderId="0" xfId="0" applyFont="1"/>
    <xf numFmtId="0" fontId="4" fillId="3" borderId="0" xfId="0" applyFont="1" applyFill="1"/>
    <xf numFmtId="0" fontId="7" fillId="0" borderId="0" xfId="0" applyFont="1" applyAlignment="1" applyProtection="1">
      <alignment horizontal="center"/>
      <protection hidden="1"/>
    </xf>
    <xf numFmtId="0" fontId="7" fillId="0" borderId="0" xfId="0" applyFont="1"/>
    <xf numFmtId="166" fontId="0" fillId="0" borderId="0" xfId="0" applyNumberFormat="1"/>
    <xf numFmtId="165" fontId="0" fillId="0" borderId="0" xfId="0" applyNumberFormat="1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165" fontId="0" fillId="0" borderId="0" xfId="0" applyNumberFormat="1" applyProtection="1"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0" xfId="0" applyNumberFormat="1"/>
    <xf numFmtId="0" fontId="0" fillId="4" borderId="0" xfId="0" applyFill="1"/>
    <xf numFmtId="9" fontId="0" fillId="4" borderId="0" xfId="0" applyNumberFormat="1" applyFill="1"/>
    <xf numFmtId="9" fontId="0" fillId="4" borderId="0" xfId="0" quotePrefix="1" applyNumberFormat="1" applyFill="1"/>
    <xf numFmtId="0" fontId="2" fillId="0" borderId="0" xfId="0" applyFont="1"/>
    <xf numFmtId="0" fontId="2" fillId="4" borderId="0" xfId="0" applyFont="1" applyFill="1"/>
    <xf numFmtId="14" fontId="0" fillId="0" borderId="0" xfId="0" applyNumberFormat="1"/>
  </cellXfs>
  <cellStyles count="4">
    <cellStyle name="Dziesiętny" xfId="1" builtinId="3"/>
    <cellStyle name="Hiperłącze" xfId="3" builtinId="8"/>
    <cellStyle name="Normalny" xfId="0" builtinId="0"/>
    <cellStyle name="Procentowy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17/06/relationships/rdRichValueStructure" Target="richData/rdrichvaluestructure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20/07/relationships/rdRichValueWebImage" Target="richData/rdRichValueWebImage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28</xdr:row>
      <xdr:rowOff>133350</xdr:rowOff>
    </xdr:from>
    <xdr:to>
      <xdr:col>1</xdr:col>
      <xdr:colOff>29845</xdr:colOff>
      <xdr:row>30</xdr:row>
      <xdr:rowOff>104775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6194BF67-5C72-4CEB-B825-B57E0432A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943350"/>
          <a:ext cx="963295" cy="352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29</xdr:row>
      <xdr:rowOff>133350</xdr:rowOff>
    </xdr:from>
    <xdr:to>
      <xdr:col>1</xdr:col>
      <xdr:colOff>29845</xdr:colOff>
      <xdr:row>31</xdr:row>
      <xdr:rowOff>104775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A3A3842F-53B8-4D27-B27E-95108E8F8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943350"/>
          <a:ext cx="963295" cy="3524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314325</xdr:colOff>
      <xdr:row>6</xdr:row>
      <xdr:rowOff>114300</xdr:rowOff>
    </xdr:from>
    <xdr:to>
      <xdr:col>8</xdr:col>
      <xdr:colOff>1095632</xdr:colOff>
      <xdr:row>14</xdr:row>
      <xdr:rowOff>162144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4C15D90-E824-215A-DFA9-73C9A732F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34500" y="876300"/>
          <a:ext cx="1838582" cy="1571844"/>
        </a:xfrm>
        <a:prstGeom prst="rect">
          <a:avLst/>
        </a:prstGeom>
      </xdr:spPr>
    </xdr:pic>
    <xdr:clientData/>
  </xdr:twoCellAnchor>
  <xdr:twoCellAnchor editAs="oneCell">
    <xdr:from>
      <xdr:col>0</xdr:col>
      <xdr:colOff>247650</xdr:colOff>
      <xdr:row>29</xdr:row>
      <xdr:rowOff>133350</xdr:rowOff>
    </xdr:from>
    <xdr:to>
      <xdr:col>1</xdr:col>
      <xdr:colOff>29845</xdr:colOff>
      <xdr:row>31</xdr:row>
      <xdr:rowOff>104775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2ADD190E-C195-43A9-98A1-E4117CD1FF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943350"/>
          <a:ext cx="963295" cy="3524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33</xdr:row>
      <xdr:rowOff>133350</xdr:rowOff>
    </xdr:from>
    <xdr:to>
      <xdr:col>2</xdr:col>
      <xdr:colOff>201295</xdr:colOff>
      <xdr:row>35</xdr:row>
      <xdr:rowOff>104775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A76879BB-979D-437F-A29E-C9AC5ECBF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3752850"/>
          <a:ext cx="963295" cy="35242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rek Popadeńczuk" refreshedDate="45823.647735763887" createdVersion="8" refreshedVersion="8" minRefreshableVersion="3" recordCount="25" xr:uid="{3424A21C-C903-4891-9BF0-EA919B18A1B7}">
  <cacheSource type="worksheet">
    <worksheetSource ref="B7:K32" sheet="WYSZUKAJ.PIONOWO zamiast JEŻELI"/>
  </cacheSource>
  <cacheFields count="10">
    <cacheField name="L.P." numFmtId="0">
      <sharedItems containsSemiMixedTypes="0" containsString="0" containsNumber="1" containsInteger="1" minValue="1" maxValue="25"/>
    </cacheField>
    <cacheField name="Imię" numFmtId="0">
      <sharedItems/>
    </cacheField>
    <cacheField name="Nazwisko" numFmtId="0">
      <sharedItems count="24">
        <s v="Nowak"/>
        <s v="Gruszka"/>
        <s v="Kowalska"/>
        <s v="Nowakakowski"/>
        <s v="Jabłoński"/>
        <s v="Marwinski"/>
        <s v="Stalińska"/>
        <s v="Dąb"/>
        <s v="Wierzba"/>
        <s v="Słoneczna"/>
        <s v="Brzoza"/>
        <s v="Chełmiński"/>
        <s v="Nowotny"/>
        <s v="Kowalski"/>
        <s v="Zadworny"/>
        <s v="Beskidzka"/>
        <s v="Lenna"/>
        <s v="Kramer"/>
        <s v="Zamojska"/>
        <s v="Starzykowski"/>
        <s v="Krzaczasty"/>
        <s v="Brenny"/>
        <s v="Krakowski"/>
        <s v="Mot"/>
      </sharedItems>
    </cacheField>
    <cacheField name="Wynagrodzenie" numFmtId="0">
      <sharedItems containsSemiMixedTypes="0" containsString="0" containsNumber="1" containsInteger="1" minValue="3400" maxValue="3400"/>
    </cacheField>
    <cacheField name="Plan sprzedaży" numFmtId="165">
      <sharedItems containsSemiMixedTypes="0" containsString="0" containsNumber="1" containsInteger="1" minValue="26000" maxValue="43000"/>
    </cacheField>
    <cacheField name="Wartośc sprzedaży" numFmtId="165">
      <sharedItems containsSemiMixedTypes="0" containsString="0" containsNumber="1" containsInteger="1" minValue="12224" maxValue="52441"/>
    </cacheField>
    <cacheField name="% wykonanie planu" numFmtId="166">
      <sharedItems containsSemiMixedTypes="0" containsString="0" containsNumber="1" minValue="0.2989047619047619" maxValue="1.4983142857142857"/>
    </cacheField>
    <cacheField name="Wykonany plan TAK / NIE" numFmtId="0">
      <sharedItems count="2">
        <s v="NIE"/>
        <s v="TAK"/>
      </sharedItems>
    </cacheField>
    <cacheField name="Wartość premii" numFmtId="9">
      <sharedItems containsSemiMixedTypes="0" containsString="0" containsNumber="1" minValue="0" maxValue="0.5" count="6">
        <n v="0"/>
        <n v="0.4"/>
        <n v="0.2"/>
        <n v="0.45"/>
        <n v="0.5"/>
        <n v="0.25"/>
      </sharedItems>
    </cacheField>
    <cacheField name="Wynagrodzenie całkowite" numFmtId="0">
      <sharedItems containsSemiMixedTypes="0" containsString="0" containsNumber="1" containsInteger="1" minValue="3400" maxValue="5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n v="1"/>
    <s v="Jan"/>
    <x v="0"/>
    <n v="3400"/>
    <n v="39000"/>
    <n v="12763"/>
    <n v="0.32725641025641028"/>
    <x v="0"/>
    <x v="0"/>
    <n v="3400"/>
  </r>
  <r>
    <n v="2"/>
    <s v="Adrian"/>
    <x v="1"/>
    <n v="3400"/>
    <n v="28000"/>
    <n v="14352"/>
    <n v="0.51257142857142857"/>
    <x v="0"/>
    <x v="0"/>
    <n v="3400"/>
  </r>
  <r>
    <n v="3"/>
    <s v="Izabela"/>
    <x v="2"/>
    <n v="3400"/>
    <n v="43000"/>
    <n v="23432"/>
    <n v="0.54493023255813955"/>
    <x v="0"/>
    <x v="0"/>
    <n v="3400"/>
  </r>
  <r>
    <n v="4"/>
    <s v="Łukasz"/>
    <x v="3"/>
    <n v="3400"/>
    <n v="33000"/>
    <n v="34567"/>
    <n v="1.0474848484848485"/>
    <x v="1"/>
    <x v="1"/>
    <n v="4760"/>
  </r>
  <r>
    <n v="5"/>
    <s v="Dariusz"/>
    <x v="4"/>
    <n v="3400"/>
    <n v="27000"/>
    <n v="23532"/>
    <n v="0.87155555555555553"/>
    <x v="0"/>
    <x v="2"/>
    <n v="4080"/>
  </r>
  <r>
    <n v="6"/>
    <s v="Bartosz"/>
    <x v="5"/>
    <n v="3400"/>
    <n v="29000"/>
    <n v="34211"/>
    <n v="1.1796896551724139"/>
    <x v="1"/>
    <x v="3"/>
    <n v="4930"/>
  </r>
  <r>
    <n v="7"/>
    <s v="Agata"/>
    <x v="6"/>
    <n v="3400"/>
    <n v="28000"/>
    <n v="23566"/>
    <n v="0.84164285714285714"/>
    <x v="0"/>
    <x v="2"/>
    <n v="4080"/>
  </r>
  <r>
    <n v="8"/>
    <s v="Maciej"/>
    <x v="7"/>
    <n v="3400"/>
    <n v="34000"/>
    <n v="12224"/>
    <n v="0.35952941176470588"/>
    <x v="0"/>
    <x v="0"/>
    <n v="3400"/>
  </r>
  <r>
    <n v="9"/>
    <s v="Marta"/>
    <x v="8"/>
    <n v="3400"/>
    <n v="33000"/>
    <n v="35662"/>
    <n v="1.0806666666666667"/>
    <x v="1"/>
    <x v="1"/>
    <n v="4760"/>
  </r>
  <r>
    <n v="10"/>
    <s v="Hanna"/>
    <x v="9"/>
    <n v="3400"/>
    <n v="28000"/>
    <n v="34778"/>
    <n v="1.2420714285714285"/>
    <x v="1"/>
    <x v="4"/>
    <n v="5100"/>
  </r>
  <r>
    <n v="11"/>
    <s v="Agnieszka"/>
    <x v="10"/>
    <n v="3400"/>
    <n v="37000"/>
    <n v="43220"/>
    <n v="1.1681081081081082"/>
    <x v="1"/>
    <x v="3"/>
    <n v="4930"/>
  </r>
  <r>
    <n v="12"/>
    <s v="Piotr"/>
    <x v="11"/>
    <n v="3400"/>
    <n v="39000"/>
    <n v="22332"/>
    <n v="0.57261538461538464"/>
    <x v="0"/>
    <x v="0"/>
    <n v="3400"/>
  </r>
  <r>
    <n v="13"/>
    <s v="Wojciech"/>
    <x v="12"/>
    <n v="3400"/>
    <n v="35000"/>
    <n v="52441"/>
    <n v="1.4983142857142857"/>
    <x v="1"/>
    <x v="4"/>
    <n v="5100"/>
  </r>
  <r>
    <n v="14"/>
    <s v="Kamil"/>
    <x v="13"/>
    <n v="3400"/>
    <n v="34000"/>
    <n v="34221"/>
    <n v="1.0065"/>
    <x v="1"/>
    <x v="1"/>
    <n v="4760"/>
  </r>
  <r>
    <n v="15"/>
    <s v="Adam"/>
    <x v="14"/>
    <n v="3400"/>
    <n v="42000"/>
    <n v="12554"/>
    <n v="0.2989047619047619"/>
    <x v="0"/>
    <x v="0"/>
    <n v="3400"/>
  </r>
  <r>
    <n v="16"/>
    <s v="Katarzyna"/>
    <x v="15"/>
    <n v="3400"/>
    <n v="29000"/>
    <n v="33453"/>
    <n v="1.1535517241379309"/>
    <x v="1"/>
    <x v="3"/>
    <n v="4930"/>
  </r>
  <r>
    <n v="17"/>
    <s v="Agnieszka"/>
    <x v="16"/>
    <n v="3400"/>
    <n v="42000"/>
    <n v="39881"/>
    <n v="0.94954761904761908"/>
    <x v="0"/>
    <x v="5"/>
    <n v="4250"/>
  </r>
  <r>
    <n v="18"/>
    <s v="Agata"/>
    <x v="17"/>
    <n v="3400"/>
    <n v="40000"/>
    <n v="37885"/>
    <n v="0.94712499999999999"/>
    <x v="0"/>
    <x v="5"/>
    <n v="4250"/>
  </r>
  <r>
    <n v="19"/>
    <s v="Hanna"/>
    <x v="18"/>
    <n v="3400"/>
    <n v="26000"/>
    <n v="32846"/>
    <n v="1.2633076923076922"/>
    <x v="1"/>
    <x v="4"/>
    <n v="5100"/>
  </r>
  <r>
    <n v="20"/>
    <s v="Maciej"/>
    <x v="19"/>
    <n v="3400"/>
    <n v="30000"/>
    <n v="33223"/>
    <n v="1.1074333333333333"/>
    <x v="1"/>
    <x v="3"/>
    <n v="4930"/>
  </r>
  <r>
    <n v="21"/>
    <s v="Adam"/>
    <x v="13"/>
    <n v="3400"/>
    <n v="29000"/>
    <n v="41029"/>
    <n v="1.4147931034482759"/>
    <x v="1"/>
    <x v="4"/>
    <n v="5100"/>
  </r>
  <r>
    <n v="22"/>
    <s v="Wojciech"/>
    <x v="20"/>
    <n v="3400"/>
    <n v="43000"/>
    <n v="42918"/>
    <n v="0.99809302325581395"/>
    <x v="0"/>
    <x v="5"/>
    <n v="4250"/>
  </r>
  <r>
    <n v="23"/>
    <s v="Łukasz"/>
    <x v="21"/>
    <n v="3400"/>
    <n v="39000"/>
    <n v="35612"/>
    <n v="0.91312820512820514"/>
    <x v="0"/>
    <x v="5"/>
    <n v="4250"/>
  </r>
  <r>
    <n v="24"/>
    <s v="Rafał"/>
    <x v="22"/>
    <n v="3400"/>
    <n v="36000"/>
    <n v="35423"/>
    <n v="0.98397222222222225"/>
    <x v="0"/>
    <x v="5"/>
    <n v="4250"/>
  </r>
  <r>
    <n v="25"/>
    <s v="Bartosz"/>
    <x v="23"/>
    <n v="3400"/>
    <n v="38000"/>
    <n v="34776"/>
    <n v="0.91515789473684206"/>
    <x v="0"/>
    <x v="5"/>
    <n v="42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B7429B0-8399-44E4-BBD4-9703C11E0088}" name="Tabela przestawna1" cacheId="14" applyNumberFormats="0" applyBorderFormats="0" applyFontFormats="0" applyPatternFormats="0" applyAlignmentFormats="0" applyWidthHeightFormats="1" dataCaption="Wartości" updatedVersion="8" minRefreshableVersion="3" useAutoFormatting="1" itemPrintTitles="1" createdVersion="8" indent="0" outline="1" outlineData="1" multipleFieldFilters="0">
  <location ref="A3:D28" firstHeaderRow="0" firstDataRow="1" firstDataCol="1"/>
  <pivotFields count="10">
    <pivotField showAll="0"/>
    <pivotField showAll="0"/>
    <pivotField axis="axisRow" showAll="0" sortType="descending">
      <items count="25">
        <item x="15"/>
        <item x="21"/>
        <item x="10"/>
        <item x="11"/>
        <item x="7"/>
        <item x="1"/>
        <item x="4"/>
        <item x="2"/>
        <item x="13"/>
        <item x="22"/>
        <item x="17"/>
        <item x="20"/>
        <item x="16"/>
        <item x="5"/>
        <item x="23"/>
        <item x="0"/>
        <item x="3"/>
        <item x="12"/>
        <item x="9"/>
        <item x="6"/>
        <item x="19"/>
        <item x="8"/>
        <item x="14"/>
        <item x="18"/>
        <item t="default"/>
      </items>
      <autoSortScope>
        <pivotArea dataOnly="0" outline="0" fieldPosition="0">
          <references count="1">
            <reference field="4294967294" count="1" selected="0">
              <x v="2"/>
            </reference>
          </references>
        </pivotArea>
      </autoSortScope>
    </pivotField>
    <pivotField showAll="0"/>
    <pivotField dataField="1" numFmtId="165" showAll="0"/>
    <pivotField dataField="1" numFmtId="165" showAll="0"/>
    <pivotField dataField="1" numFmtId="166" showAll="0"/>
    <pivotField showAll="0"/>
    <pivotField numFmtId="9" showAll="0">
      <items count="7">
        <item x="0"/>
        <item x="2"/>
        <item x="5"/>
        <item x="1"/>
        <item x="3"/>
        <item x="4"/>
        <item t="default"/>
      </items>
    </pivotField>
    <pivotField showAll="0"/>
  </pivotFields>
  <rowFields count="1">
    <field x="2"/>
  </rowFields>
  <rowItems count="25">
    <i>
      <x v="8"/>
    </i>
    <i>
      <x v="17"/>
    </i>
    <i>
      <x v="23"/>
    </i>
    <i>
      <x v="18"/>
    </i>
    <i>
      <x v="13"/>
    </i>
    <i>
      <x v="2"/>
    </i>
    <i>
      <x/>
    </i>
    <i>
      <x v="20"/>
    </i>
    <i>
      <x v="21"/>
    </i>
    <i>
      <x v="16"/>
    </i>
    <i>
      <x v="11"/>
    </i>
    <i>
      <x v="9"/>
    </i>
    <i>
      <x v="12"/>
    </i>
    <i>
      <x v="10"/>
    </i>
    <i>
      <x v="14"/>
    </i>
    <i>
      <x v="1"/>
    </i>
    <i>
      <x v="6"/>
    </i>
    <i>
      <x v="19"/>
    </i>
    <i>
      <x v="3"/>
    </i>
    <i>
      <x v="7"/>
    </i>
    <i>
      <x v="5"/>
    </i>
    <i>
      <x v="4"/>
    </i>
    <i>
      <x v="15"/>
    </i>
    <i>
      <x v="2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a z Plan sprzedaży" fld="4" baseField="0" baseItem="0" numFmtId="165"/>
    <dataField name="Suma z Wartośc sprzedaży" fld="5" baseField="0" baseItem="0" numFmtId="165"/>
    <dataField name="Suma z % wykonanie planu" fld="6" baseField="0" baseItem="0" numFmtId="166"/>
  </dataFields>
  <conditionalFormats count="2">
    <conditionalFormat priority="2">
      <pivotAreas count="1">
        <pivotArea type="data" collapsedLevelsAreSubtotals="1" fieldPosition="0">
          <references count="2">
            <reference field="4294967294" count="1" selected="0">
              <x v="1"/>
            </reference>
            <reference field="2" count="24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</reference>
          </references>
        </pivotArea>
      </pivotAreas>
    </conditionalFormat>
    <conditionalFormat priority="1">
      <pivotAreas count="1">
        <pivotArea type="data" collapsedLevelsAreSubtotals="1" fieldPosition="0">
          <references count="2">
            <reference field="4294967294" count="1" selected="0">
              <x v="2"/>
            </reference>
            <reference field="2" count="24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C00F1E-7FB8-4D66-958D-482E0E37C1BB}" name="Tabela przestawna2" cacheId="14" applyNumberFormats="0" applyBorderFormats="0" applyFontFormats="0" applyPatternFormats="0" applyAlignmentFormats="0" applyWidthHeightFormats="1" dataCaption="Wartości" updatedVersion="8" minRefreshableVersion="3" useAutoFormatting="1" itemPrintTitles="1" createdVersion="8" indent="0" outline="1" outlineData="1" multipleFieldFilters="0">
  <location ref="A3:D28" firstHeaderRow="0" firstDataRow="1" firstDataCol="1"/>
  <pivotFields count="10">
    <pivotField showAll="0"/>
    <pivotField showAll="0"/>
    <pivotField axis="axisRow" showAll="0">
      <items count="25">
        <item x="15"/>
        <item x="21"/>
        <item x="10"/>
        <item x="11"/>
        <item x="7"/>
        <item x="1"/>
        <item x="4"/>
        <item x="2"/>
        <item x="13"/>
        <item x="22"/>
        <item x="17"/>
        <item x="20"/>
        <item x="16"/>
        <item x="5"/>
        <item x="23"/>
        <item x="0"/>
        <item x="3"/>
        <item x="12"/>
        <item x="9"/>
        <item x="6"/>
        <item x="19"/>
        <item x="8"/>
        <item x="14"/>
        <item x="18"/>
        <item t="default"/>
      </items>
    </pivotField>
    <pivotField showAll="0"/>
    <pivotField dataField="1" numFmtId="165" showAll="0"/>
    <pivotField dataField="1" numFmtId="165" showAll="0"/>
    <pivotField dataField="1" numFmtId="166" showAll="0"/>
    <pivotField showAll="0"/>
    <pivotField numFmtId="9" showAll="0"/>
    <pivotField showAll="0"/>
  </pivotFields>
  <rowFields count="1">
    <field x="2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a z Plan sprzedaży" fld="4" baseField="0" baseItem="0" numFmtId="165"/>
    <dataField name="Suma z Wartośc sprzedaży" fld="5" baseField="0" baseItem="0" numFmtId="165"/>
    <dataField name="Suma z % wykonanie planu" fld="6" baseField="0" baseItem="0" numFmtId="16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182881-0422-4826-8385-661A1D10EB83}" name="Tabela przestawna3" cacheId="14" applyNumberFormats="0" applyBorderFormats="0" applyFontFormats="0" applyPatternFormats="0" applyAlignmentFormats="0" applyWidthHeightFormats="1" dataCaption="Wartości" updatedVersion="8" minRefreshableVersion="3" useAutoFormatting="1" itemPrintTitles="1" createdVersion="8" indent="0" outline="1" outlineData="1" multipleFieldFilters="0">
  <location ref="A3:E28" firstHeaderRow="0" firstDataRow="1" firstDataCol="1"/>
  <pivotFields count="10">
    <pivotField showAll="0"/>
    <pivotField showAll="0"/>
    <pivotField axis="axisRow" showAll="0">
      <items count="25">
        <item x="15"/>
        <item x="21"/>
        <item x="10"/>
        <item x="11"/>
        <item x="7"/>
        <item x="1"/>
        <item x="4"/>
        <item x="2"/>
        <item x="13"/>
        <item x="22"/>
        <item x="17"/>
        <item x="20"/>
        <item x="16"/>
        <item x="5"/>
        <item x="23"/>
        <item x="0"/>
        <item x="3"/>
        <item x="12"/>
        <item x="9"/>
        <item x="6"/>
        <item x="19"/>
        <item x="8"/>
        <item x="14"/>
        <item x="18"/>
        <item t="default"/>
      </items>
    </pivotField>
    <pivotField dataField="1" showAll="0"/>
    <pivotField dataField="1" numFmtId="165" showAll="0"/>
    <pivotField dataField="1" numFmtId="165" showAll="0"/>
    <pivotField dataField="1" numFmtId="166" showAll="0"/>
    <pivotField showAll="0">
      <items count="3">
        <item x="0"/>
        <item x="1"/>
        <item t="default"/>
      </items>
    </pivotField>
    <pivotField numFmtId="9" showAll="0"/>
    <pivotField showAll="0"/>
  </pivotFields>
  <rowFields count="1">
    <field x="2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a z Wartośc sprzedaży" fld="5" baseField="0" baseItem="0" numFmtId="165"/>
    <dataField name="Suma z Plan sprzedaży" fld="4" baseField="0" baseItem="0" numFmtId="165"/>
    <dataField name="Suma z Wynagrodzenie" fld="3" baseField="0" baseItem="0"/>
    <dataField name="Suma z % wykonanie planu" fld="6" baseField="0" baseItem="0" numFmtId="166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lubieexcela.pl/wp-content/uploads/2023/03/logo-lubieExcela-148x88-new-2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lubieExcela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6F8F7-AF8B-4D6F-BD3F-0C387CD7FCAA}">
  <dimension ref="A3:D32"/>
  <sheetViews>
    <sheetView showGridLines="0" workbookViewId="0">
      <selection activeCell="B35" sqref="B35"/>
    </sheetView>
  </sheetViews>
  <sheetFormatPr defaultRowHeight="15" x14ac:dyDescent="0.25"/>
  <cols>
    <col min="1" max="1" width="17.7109375" bestFit="1" customWidth="1"/>
    <col min="2" max="2" width="20.85546875" bestFit="1" customWidth="1"/>
    <col min="3" max="3" width="24.42578125" bestFit="1" customWidth="1"/>
    <col min="4" max="4" width="25.140625" bestFit="1" customWidth="1"/>
    <col min="5" max="5" width="21.5703125" bestFit="1" customWidth="1"/>
  </cols>
  <sheetData>
    <row r="3" spans="1:4" x14ac:dyDescent="0.25">
      <c r="A3" s="24" t="s">
        <v>62</v>
      </c>
      <c r="B3" t="s">
        <v>64</v>
      </c>
      <c r="C3" t="s">
        <v>65</v>
      </c>
      <c r="D3" t="s">
        <v>66</v>
      </c>
    </row>
    <row r="4" spans="1:4" x14ac:dyDescent="0.25">
      <c r="A4" s="25" t="s">
        <v>32</v>
      </c>
      <c r="B4" s="20">
        <v>63000</v>
      </c>
      <c r="C4" s="20">
        <v>75250</v>
      </c>
      <c r="D4" s="19">
        <v>2.4212931034482761</v>
      </c>
    </row>
    <row r="5" spans="1:4" x14ac:dyDescent="0.25">
      <c r="A5" s="25" t="s">
        <v>61</v>
      </c>
      <c r="B5" s="20">
        <v>35000</v>
      </c>
      <c r="C5" s="20">
        <v>52441</v>
      </c>
      <c r="D5" s="19">
        <v>1.4983142857142857</v>
      </c>
    </row>
    <row r="6" spans="1:4" x14ac:dyDescent="0.25">
      <c r="A6" s="25" t="s">
        <v>37</v>
      </c>
      <c r="B6" s="20">
        <v>26000</v>
      </c>
      <c r="C6" s="20">
        <v>32846</v>
      </c>
      <c r="D6" s="19">
        <v>1.2633076923076922</v>
      </c>
    </row>
    <row r="7" spans="1:4" x14ac:dyDescent="0.25">
      <c r="A7" s="25" t="s">
        <v>29</v>
      </c>
      <c r="B7" s="20">
        <v>28000</v>
      </c>
      <c r="C7" s="20">
        <v>34778</v>
      </c>
      <c r="D7" s="19">
        <v>1.2420714285714285</v>
      </c>
    </row>
    <row r="8" spans="1:4" x14ac:dyDescent="0.25">
      <c r="A8" s="25" t="s">
        <v>25</v>
      </c>
      <c r="B8" s="20">
        <v>29000</v>
      </c>
      <c r="C8" s="20">
        <v>34211</v>
      </c>
      <c r="D8" s="19">
        <v>1.1796896551724139</v>
      </c>
    </row>
    <row r="9" spans="1:4" x14ac:dyDescent="0.25">
      <c r="A9" s="25" t="s">
        <v>30</v>
      </c>
      <c r="B9" s="20">
        <v>37000</v>
      </c>
      <c r="C9" s="20">
        <v>43220</v>
      </c>
      <c r="D9" s="19">
        <v>1.1681081081081082</v>
      </c>
    </row>
    <row r="10" spans="1:4" x14ac:dyDescent="0.25">
      <c r="A10" s="25" t="s">
        <v>34</v>
      </c>
      <c r="B10" s="20">
        <v>29000</v>
      </c>
      <c r="C10" s="20">
        <v>33453</v>
      </c>
      <c r="D10" s="19">
        <v>1.1535517241379309</v>
      </c>
    </row>
    <row r="11" spans="1:4" x14ac:dyDescent="0.25">
      <c r="A11" s="25" t="s">
        <v>38</v>
      </c>
      <c r="B11" s="20">
        <v>30000</v>
      </c>
      <c r="C11" s="20">
        <v>33223</v>
      </c>
      <c r="D11" s="19">
        <v>1.1074333333333333</v>
      </c>
    </row>
    <row r="12" spans="1:4" x14ac:dyDescent="0.25">
      <c r="A12" s="25" t="s">
        <v>28</v>
      </c>
      <c r="B12" s="20">
        <v>33000</v>
      </c>
      <c r="C12" s="20">
        <v>35662</v>
      </c>
      <c r="D12" s="19">
        <v>1.0806666666666667</v>
      </c>
    </row>
    <row r="13" spans="1:4" x14ac:dyDescent="0.25">
      <c r="A13" s="25" t="s">
        <v>60</v>
      </c>
      <c r="B13" s="20">
        <v>33000</v>
      </c>
      <c r="C13" s="20">
        <v>34567</v>
      </c>
      <c r="D13" s="19">
        <v>1.0474848484848485</v>
      </c>
    </row>
    <row r="14" spans="1:4" x14ac:dyDescent="0.25">
      <c r="A14" s="25" t="s">
        <v>39</v>
      </c>
      <c r="B14" s="20">
        <v>43000</v>
      </c>
      <c r="C14" s="20">
        <v>42918</v>
      </c>
      <c r="D14" s="19">
        <v>0.99809302325581395</v>
      </c>
    </row>
    <row r="15" spans="1:4" x14ac:dyDescent="0.25">
      <c r="A15" s="25" t="s">
        <v>41</v>
      </c>
      <c r="B15" s="20">
        <v>36000</v>
      </c>
      <c r="C15" s="20">
        <v>35423</v>
      </c>
      <c r="D15" s="19">
        <v>0.98397222222222225</v>
      </c>
    </row>
    <row r="16" spans="1:4" x14ac:dyDescent="0.25">
      <c r="A16" s="25" t="s">
        <v>35</v>
      </c>
      <c r="B16" s="20">
        <v>42000</v>
      </c>
      <c r="C16" s="20">
        <v>39881</v>
      </c>
      <c r="D16" s="19">
        <v>0.94954761904761908</v>
      </c>
    </row>
    <row r="17" spans="1:4" x14ac:dyDescent="0.25">
      <c r="A17" s="25" t="s">
        <v>36</v>
      </c>
      <c r="B17" s="20">
        <v>40000</v>
      </c>
      <c r="C17" s="20">
        <v>37885</v>
      </c>
      <c r="D17" s="19">
        <v>0.94712499999999999</v>
      </c>
    </row>
    <row r="18" spans="1:4" x14ac:dyDescent="0.25">
      <c r="A18" s="25" t="s">
        <v>42</v>
      </c>
      <c r="B18" s="20">
        <v>38000</v>
      </c>
      <c r="C18" s="20">
        <v>34776</v>
      </c>
      <c r="D18" s="19">
        <v>0.91515789473684206</v>
      </c>
    </row>
    <row r="19" spans="1:4" x14ac:dyDescent="0.25">
      <c r="A19" s="25" t="s">
        <v>40</v>
      </c>
      <c r="B19" s="20">
        <v>39000</v>
      </c>
      <c r="C19" s="20">
        <v>35612</v>
      </c>
      <c r="D19" s="19">
        <v>0.91312820512820514</v>
      </c>
    </row>
    <row r="20" spans="1:4" x14ac:dyDescent="0.25">
      <c r="A20" s="25" t="s">
        <v>24</v>
      </c>
      <c r="B20" s="20">
        <v>27000</v>
      </c>
      <c r="C20" s="20">
        <v>23532</v>
      </c>
      <c r="D20" s="19">
        <v>0.87155555555555553</v>
      </c>
    </row>
    <row r="21" spans="1:4" x14ac:dyDescent="0.25">
      <c r="A21" s="25" t="s">
        <v>26</v>
      </c>
      <c r="B21" s="20">
        <v>28000</v>
      </c>
      <c r="C21" s="20">
        <v>23566</v>
      </c>
      <c r="D21" s="19">
        <v>0.84164285714285714</v>
      </c>
    </row>
    <row r="22" spans="1:4" x14ac:dyDescent="0.25">
      <c r="A22" s="25" t="s">
        <v>31</v>
      </c>
      <c r="B22" s="20">
        <v>39000</v>
      </c>
      <c r="C22" s="20">
        <v>22332</v>
      </c>
      <c r="D22" s="19">
        <v>0.57261538461538464</v>
      </c>
    </row>
    <row r="23" spans="1:4" x14ac:dyDescent="0.25">
      <c r="A23" s="25" t="s">
        <v>9</v>
      </c>
      <c r="B23" s="20">
        <v>43000</v>
      </c>
      <c r="C23" s="20">
        <v>23432</v>
      </c>
      <c r="D23" s="19">
        <v>0.54493023255813955</v>
      </c>
    </row>
    <row r="24" spans="1:4" x14ac:dyDescent="0.25">
      <c r="A24" s="25" t="s">
        <v>7</v>
      </c>
      <c r="B24" s="20">
        <v>28000</v>
      </c>
      <c r="C24" s="20">
        <v>14352</v>
      </c>
      <c r="D24" s="19">
        <v>0.51257142857142857</v>
      </c>
    </row>
    <row r="25" spans="1:4" x14ac:dyDescent="0.25">
      <c r="A25" s="25" t="s">
        <v>27</v>
      </c>
      <c r="B25" s="20">
        <v>34000</v>
      </c>
      <c r="C25" s="20">
        <v>12224</v>
      </c>
      <c r="D25" s="19">
        <v>0.35952941176470588</v>
      </c>
    </row>
    <row r="26" spans="1:4" x14ac:dyDescent="0.25">
      <c r="A26" s="25" t="s">
        <v>5</v>
      </c>
      <c r="B26" s="20">
        <v>39000</v>
      </c>
      <c r="C26" s="20">
        <v>12763</v>
      </c>
      <c r="D26" s="19">
        <v>0.32725641025641028</v>
      </c>
    </row>
    <row r="27" spans="1:4" x14ac:dyDescent="0.25">
      <c r="A27" s="25" t="s">
        <v>33</v>
      </c>
      <c r="B27" s="20">
        <v>42000</v>
      </c>
      <c r="C27" s="20">
        <v>12554</v>
      </c>
      <c r="D27" s="19">
        <v>0.2989047619047619</v>
      </c>
    </row>
    <row r="28" spans="1:4" x14ac:dyDescent="0.25">
      <c r="A28" s="25" t="s">
        <v>63</v>
      </c>
      <c r="B28" s="20">
        <v>861000</v>
      </c>
      <c r="C28" s="20">
        <v>780901</v>
      </c>
      <c r="D28" s="19">
        <v>23.197950852704931</v>
      </c>
    </row>
    <row r="30" spans="1:4" x14ac:dyDescent="0.25">
      <c r="A30" s="34"/>
    </row>
    <row r="31" spans="1:4" x14ac:dyDescent="0.25">
      <c r="A31" s="34"/>
    </row>
    <row r="32" spans="1:4" x14ac:dyDescent="0.25">
      <c r="A32" s="34" t="s">
        <v>72</v>
      </c>
    </row>
  </sheetData>
  <conditionalFormatting pivot="1" sqref="C4:C27"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{0C296B25-431E-44A8-976C-2886921407EE}</x14:id>
        </ext>
      </extLst>
    </cfRule>
  </conditionalFormatting>
  <conditionalFormatting pivot="1" sqref="D4:D27">
    <cfRule type="iconSet" priority="1">
      <iconSet>
        <cfvo type="percent" val="0"/>
        <cfvo type="num" val="0.7"/>
        <cfvo type="num" val="1"/>
      </iconSet>
    </cfRule>
  </conditionalFormatting>
  <pageMargins left="0.7" right="0.7" top="0.75" bottom="0.75" header="0.3" footer="0.3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0C296B25-431E-44A8-976C-2886921407EE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C4:C27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3A07D-B871-46F9-9868-239FB8CFC869}">
  <dimension ref="A3:D33"/>
  <sheetViews>
    <sheetView showGridLines="0" tabSelected="1" workbookViewId="0">
      <selection activeCell="A2" sqref="A2"/>
    </sheetView>
  </sheetViews>
  <sheetFormatPr defaultRowHeight="15" x14ac:dyDescent="0.25"/>
  <cols>
    <col min="1" max="1" width="17.7109375" bestFit="1" customWidth="1"/>
    <col min="2" max="2" width="20.85546875" bestFit="1" customWidth="1"/>
    <col min="3" max="3" width="24.42578125" bestFit="1" customWidth="1"/>
    <col min="4" max="4" width="25.140625" bestFit="1" customWidth="1"/>
  </cols>
  <sheetData>
    <row r="3" spans="1:4" x14ac:dyDescent="0.25">
      <c r="A3" s="24" t="s">
        <v>62</v>
      </c>
      <c r="B3" t="s">
        <v>64</v>
      </c>
      <c r="C3" t="s">
        <v>65</v>
      </c>
      <c r="D3" t="s">
        <v>66</v>
      </c>
    </row>
    <row r="4" spans="1:4" x14ac:dyDescent="0.25">
      <c r="A4" s="25" t="s">
        <v>34</v>
      </c>
      <c r="B4" s="20">
        <v>29000</v>
      </c>
      <c r="C4" s="20">
        <v>33453</v>
      </c>
      <c r="D4" s="19">
        <v>1.1535517241379309</v>
      </c>
    </row>
    <row r="5" spans="1:4" x14ac:dyDescent="0.25">
      <c r="A5" s="25" t="s">
        <v>40</v>
      </c>
      <c r="B5" s="20">
        <v>39000</v>
      </c>
      <c r="C5" s="20">
        <v>35612</v>
      </c>
      <c r="D5" s="19">
        <v>0.91312820512820514</v>
      </c>
    </row>
    <row r="6" spans="1:4" x14ac:dyDescent="0.25">
      <c r="A6" s="25" t="s">
        <v>30</v>
      </c>
      <c r="B6" s="20">
        <v>37000</v>
      </c>
      <c r="C6" s="20">
        <v>43220</v>
      </c>
      <c r="D6" s="19">
        <v>1.1681081081081082</v>
      </c>
    </row>
    <row r="7" spans="1:4" x14ac:dyDescent="0.25">
      <c r="A7" s="25" t="s">
        <v>31</v>
      </c>
      <c r="B7" s="20">
        <v>39000</v>
      </c>
      <c r="C7" s="20">
        <v>22332</v>
      </c>
      <c r="D7" s="19">
        <v>0.57261538461538464</v>
      </c>
    </row>
    <row r="8" spans="1:4" x14ac:dyDescent="0.25">
      <c r="A8" s="25" t="s">
        <v>27</v>
      </c>
      <c r="B8" s="20">
        <v>34000</v>
      </c>
      <c r="C8" s="20">
        <v>12224</v>
      </c>
      <c r="D8" s="19">
        <v>0.35952941176470588</v>
      </c>
    </row>
    <row r="9" spans="1:4" x14ac:dyDescent="0.25">
      <c r="A9" s="25" t="s">
        <v>7</v>
      </c>
      <c r="B9" s="20">
        <v>28000</v>
      </c>
      <c r="C9" s="20">
        <v>14352</v>
      </c>
      <c r="D9" s="19">
        <v>0.51257142857142857</v>
      </c>
    </row>
    <row r="10" spans="1:4" x14ac:dyDescent="0.25">
      <c r="A10" s="25" t="s">
        <v>24</v>
      </c>
      <c r="B10" s="20">
        <v>27000</v>
      </c>
      <c r="C10" s="20">
        <v>23532</v>
      </c>
      <c r="D10" s="19">
        <v>0.87155555555555553</v>
      </c>
    </row>
    <row r="11" spans="1:4" x14ac:dyDescent="0.25">
      <c r="A11" s="25" t="s">
        <v>9</v>
      </c>
      <c r="B11" s="20">
        <v>43000</v>
      </c>
      <c r="C11" s="20">
        <v>23432</v>
      </c>
      <c r="D11" s="19">
        <v>0.54493023255813955</v>
      </c>
    </row>
    <row r="12" spans="1:4" x14ac:dyDescent="0.25">
      <c r="A12" s="25" t="s">
        <v>32</v>
      </c>
      <c r="B12" s="20">
        <v>63000</v>
      </c>
      <c r="C12" s="20">
        <v>75250</v>
      </c>
      <c r="D12" s="19">
        <v>2.4212931034482761</v>
      </c>
    </row>
    <row r="13" spans="1:4" x14ac:dyDescent="0.25">
      <c r="A13" s="25" t="s">
        <v>41</v>
      </c>
      <c r="B13" s="20">
        <v>36000</v>
      </c>
      <c r="C13" s="20">
        <v>35423</v>
      </c>
      <c r="D13" s="19">
        <v>0.98397222222222225</v>
      </c>
    </row>
    <row r="14" spans="1:4" x14ac:dyDescent="0.25">
      <c r="A14" s="25" t="s">
        <v>36</v>
      </c>
      <c r="B14" s="20">
        <v>40000</v>
      </c>
      <c r="C14" s="20">
        <v>37885</v>
      </c>
      <c r="D14" s="19">
        <v>0.94712499999999999</v>
      </c>
    </row>
    <row r="15" spans="1:4" x14ac:dyDescent="0.25">
      <c r="A15" s="25" t="s">
        <v>39</v>
      </c>
      <c r="B15" s="20">
        <v>43000</v>
      </c>
      <c r="C15" s="20">
        <v>42918</v>
      </c>
      <c r="D15" s="19">
        <v>0.99809302325581395</v>
      </c>
    </row>
    <row r="16" spans="1:4" x14ac:dyDescent="0.25">
      <c r="A16" s="25" t="s">
        <v>35</v>
      </c>
      <c r="B16" s="20">
        <v>42000</v>
      </c>
      <c r="C16" s="20">
        <v>39881</v>
      </c>
      <c r="D16" s="19">
        <v>0.94954761904761908</v>
      </c>
    </row>
    <row r="17" spans="1:4" x14ac:dyDescent="0.25">
      <c r="A17" s="25" t="s">
        <v>25</v>
      </c>
      <c r="B17" s="20">
        <v>29000</v>
      </c>
      <c r="C17" s="20">
        <v>34211</v>
      </c>
      <c r="D17" s="19">
        <v>1.1796896551724139</v>
      </c>
    </row>
    <row r="18" spans="1:4" x14ac:dyDescent="0.25">
      <c r="A18" s="25" t="s">
        <v>42</v>
      </c>
      <c r="B18" s="20">
        <v>38000</v>
      </c>
      <c r="C18" s="20">
        <v>34776</v>
      </c>
      <c r="D18" s="19">
        <v>0.91515789473684206</v>
      </c>
    </row>
    <row r="19" spans="1:4" x14ac:dyDescent="0.25">
      <c r="A19" s="25" t="s">
        <v>5</v>
      </c>
      <c r="B19" s="20">
        <v>39000</v>
      </c>
      <c r="C19" s="20">
        <v>12763</v>
      </c>
      <c r="D19" s="19">
        <v>0.32725641025641028</v>
      </c>
    </row>
    <row r="20" spans="1:4" x14ac:dyDescent="0.25">
      <c r="A20" s="25" t="s">
        <v>60</v>
      </c>
      <c r="B20" s="20">
        <v>33000</v>
      </c>
      <c r="C20" s="20">
        <v>34567</v>
      </c>
      <c r="D20" s="19">
        <v>1.0474848484848485</v>
      </c>
    </row>
    <row r="21" spans="1:4" x14ac:dyDescent="0.25">
      <c r="A21" s="25" t="s">
        <v>61</v>
      </c>
      <c r="B21" s="20">
        <v>35000</v>
      </c>
      <c r="C21" s="20">
        <v>52441</v>
      </c>
      <c r="D21" s="19">
        <v>1.4983142857142857</v>
      </c>
    </row>
    <row r="22" spans="1:4" x14ac:dyDescent="0.25">
      <c r="A22" s="25" t="s">
        <v>29</v>
      </c>
      <c r="B22" s="20">
        <v>28000</v>
      </c>
      <c r="C22" s="20">
        <v>34778</v>
      </c>
      <c r="D22" s="19">
        <v>1.2420714285714285</v>
      </c>
    </row>
    <row r="23" spans="1:4" x14ac:dyDescent="0.25">
      <c r="A23" s="25" t="s">
        <v>26</v>
      </c>
      <c r="B23" s="20">
        <v>28000</v>
      </c>
      <c r="C23" s="20">
        <v>23566</v>
      </c>
      <c r="D23" s="19">
        <v>0.84164285714285714</v>
      </c>
    </row>
    <row r="24" spans="1:4" x14ac:dyDescent="0.25">
      <c r="A24" s="25" t="s">
        <v>38</v>
      </c>
      <c r="B24" s="20">
        <v>30000</v>
      </c>
      <c r="C24" s="20">
        <v>33223</v>
      </c>
      <c r="D24" s="19">
        <v>1.1074333333333333</v>
      </c>
    </row>
    <row r="25" spans="1:4" x14ac:dyDescent="0.25">
      <c r="A25" s="25" t="s">
        <v>28</v>
      </c>
      <c r="B25" s="20">
        <v>33000</v>
      </c>
      <c r="C25" s="20">
        <v>35662</v>
      </c>
      <c r="D25" s="19">
        <v>1.0806666666666667</v>
      </c>
    </row>
    <row r="26" spans="1:4" x14ac:dyDescent="0.25">
      <c r="A26" s="25" t="s">
        <v>33</v>
      </c>
      <c r="B26" s="20">
        <v>42000</v>
      </c>
      <c r="C26" s="20">
        <v>12554</v>
      </c>
      <c r="D26" s="19">
        <v>0.2989047619047619</v>
      </c>
    </row>
    <row r="27" spans="1:4" x14ac:dyDescent="0.25">
      <c r="A27" s="25" t="s">
        <v>37</v>
      </c>
      <c r="B27" s="20">
        <v>26000</v>
      </c>
      <c r="C27" s="20">
        <v>32846</v>
      </c>
      <c r="D27" s="19">
        <v>1.2633076923076922</v>
      </c>
    </row>
    <row r="28" spans="1:4" x14ac:dyDescent="0.25">
      <c r="A28" s="25" t="s">
        <v>63</v>
      </c>
      <c r="B28" s="20">
        <v>861000</v>
      </c>
      <c r="C28" s="20">
        <v>780901</v>
      </c>
      <c r="D28" s="19">
        <v>23.197950852704931</v>
      </c>
    </row>
    <row r="31" spans="1:4" x14ac:dyDescent="0.25">
      <c r="A31" s="34"/>
    </row>
    <row r="32" spans="1:4" x14ac:dyDescent="0.25">
      <c r="A32" s="34"/>
    </row>
    <row r="33" spans="1:1" x14ac:dyDescent="0.25">
      <c r="A33" s="34" t="s">
        <v>72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8531C-E18C-4911-9582-9E3BA4880EB2}">
  <dimension ref="A3:K33"/>
  <sheetViews>
    <sheetView showGridLines="0" workbookViewId="0">
      <selection activeCell="D37" sqref="D37"/>
    </sheetView>
  </sheetViews>
  <sheetFormatPr defaultRowHeight="15" x14ac:dyDescent="0.25"/>
  <cols>
    <col min="1" max="1" width="17.7109375" bestFit="1" customWidth="1"/>
    <col min="2" max="2" width="24.42578125" bestFit="1" customWidth="1"/>
    <col min="3" max="3" width="20.85546875" bestFit="1" customWidth="1"/>
    <col min="4" max="4" width="22" bestFit="1" customWidth="1"/>
    <col min="5" max="5" width="25.140625" bestFit="1" customWidth="1"/>
    <col min="6" max="6" width="25.140625" customWidth="1"/>
    <col min="7" max="7" width="5.140625" customWidth="1"/>
    <col min="8" max="8" width="10.7109375" bestFit="1" customWidth="1"/>
    <col min="9" max="9" width="19.85546875" customWidth="1"/>
    <col min="10" max="10" width="7.85546875" bestFit="1" customWidth="1"/>
    <col min="11" max="11" width="5.140625" customWidth="1"/>
  </cols>
  <sheetData>
    <row r="3" spans="1:11" x14ac:dyDescent="0.25">
      <c r="A3" s="24" t="s">
        <v>62</v>
      </c>
      <c r="B3" t="s">
        <v>65</v>
      </c>
      <c r="C3" t="s">
        <v>64</v>
      </c>
      <c r="D3" t="s">
        <v>67</v>
      </c>
      <c r="E3" t="s">
        <v>66</v>
      </c>
      <c r="G3" s="32" t="s">
        <v>73</v>
      </c>
    </row>
    <row r="4" spans="1:11" x14ac:dyDescent="0.25">
      <c r="A4" s="25" t="s">
        <v>34</v>
      </c>
      <c r="B4" s="20">
        <v>33453</v>
      </c>
      <c r="C4" s="20">
        <v>29000</v>
      </c>
      <c r="D4" s="28">
        <v>3400</v>
      </c>
      <c r="E4" s="19">
        <v>1.1535517241379309</v>
      </c>
      <c r="F4" s="19"/>
      <c r="G4" s="29" t="s">
        <v>68</v>
      </c>
      <c r="H4" s="29"/>
      <c r="I4" s="29"/>
      <c r="J4" s="29"/>
      <c r="K4" s="29"/>
    </row>
    <row r="5" spans="1:11" x14ac:dyDescent="0.25">
      <c r="A5" s="25" t="s">
        <v>40</v>
      </c>
      <c r="B5" s="20">
        <v>35612</v>
      </c>
      <c r="C5" s="20">
        <v>39000</v>
      </c>
      <c r="D5" s="28">
        <v>3400</v>
      </c>
      <c r="E5" s="19">
        <v>0.91312820512820514</v>
      </c>
      <c r="F5" s="19"/>
      <c r="G5" s="29" t="s">
        <v>70</v>
      </c>
      <c r="H5" s="29"/>
      <c r="I5" s="29"/>
      <c r="J5" s="29"/>
      <c r="K5" s="29"/>
    </row>
    <row r="6" spans="1:11" x14ac:dyDescent="0.25">
      <c r="A6" s="25" t="s">
        <v>30</v>
      </c>
      <c r="B6" s="20">
        <v>43220</v>
      </c>
      <c r="C6" s="20">
        <v>37000</v>
      </c>
      <c r="D6" s="28">
        <v>3400</v>
      </c>
      <c r="E6" s="19">
        <v>1.1681081081081082</v>
      </c>
      <c r="F6" s="19"/>
      <c r="G6" s="29" t="s">
        <v>71</v>
      </c>
      <c r="H6" s="29"/>
      <c r="I6" s="29"/>
      <c r="J6" s="29"/>
      <c r="K6" s="29"/>
    </row>
    <row r="7" spans="1:11" x14ac:dyDescent="0.25">
      <c r="A7" s="25" t="s">
        <v>31</v>
      </c>
      <c r="B7" s="20">
        <v>22332</v>
      </c>
      <c r="C7" s="20">
        <v>39000</v>
      </c>
      <c r="D7" s="28">
        <v>3400</v>
      </c>
      <c r="E7" s="19">
        <v>0.57261538461538464</v>
      </c>
      <c r="F7" s="19"/>
      <c r="G7" s="29"/>
      <c r="H7" s="29"/>
      <c r="I7" s="29"/>
      <c r="J7" s="33" t="s">
        <v>69</v>
      </c>
      <c r="K7" s="29"/>
    </row>
    <row r="8" spans="1:11" x14ac:dyDescent="0.25">
      <c r="A8" s="25" t="s">
        <v>27</v>
      </c>
      <c r="B8" s="20">
        <v>12224</v>
      </c>
      <c r="C8" s="20">
        <v>34000</v>
      </c>
      <c r="D8" s="28">
        <v>3400</v>
      </c>
      <c r="E8" s="19">
        <v>0.35952941176470588</v>
      </c>
      <c r="F8" s="19"/>
      <c r="G8" s="29"/>
      <c r="H8" s="29"/>
      <c r="I8" s="29"/>
      <c r="J8" s="30">
        <v>1</v>
      </c>
      <c r="K8" s="29"/>
    </row>
    <row r="9" spans="1:11" x14ac:dyDescent="0.25">
      <c r="A9" s="25" t="s">
        <v>7</v>
      </c>
      <c r="B9" s="20">
        <v>14352</v>
      </c>
      <c r="C9" s="20">
        <v>28000</v>
      </c>
      <c r="D9" s="28">
        <v>3400</v>
      </c>
      <c r="E9" s="19">
        <v>0.51257142857142857</v>
      </c>
      <c r="F9" s="19"/>
      <c r="G9" s="29"/>
      <c r="H9" s="29"/>
      <c r="I9" s="29"/>
      <c r="J9" s="31">
        <v>0.5</v>
      </c>
      <c r="K9" s="29"/>
    </row>
    <row r="10" spans="1:11" x14ac:dyDescent="0.25">
      <c r="A10" s="25" t="s">
        <v>24</v>
      </c>
      <c r="B10" s="20">
        <v>23532</v>
      </c>
      <c r="C10" s="20">
        <v>27000</v>
      </c>
      <c r="D10" s="28">
        <v>3400</v>
      </c>
      <c r="E10" s="19">
        <v>0.87155555555555553</v>
      </c>
      <c r="F10" s="19"/>
      <c r="G10" s="29"/>
      <c r="H10" s="29"/>
      <c r="I10" s="29"/>
      <c r="J10" s="30">
        <v>0.49</v>
      </c>
      <c r="K10" s="29"/>
    </row>
    <row r="11" spans="1:11" x14ac:dyDescent="0.25">
      <c r="A11" s="25" t="s">
        <v>9</v>
      </c>
      <c r="B11" s="20">
        <v>23432</v>
      </c>
      <c r="C11" s="20">
        <v>43000</v>
      </c>
      <c r="D11" s="28">
        <v>3400</v>
      </c>
      <c r="E11" s="19">
        <v>0.54493023255813955</v>
      </c>
      <c r="F11" s="19"/>
      <c r="G11" s="29"/>
      <c r="H11" s="29"/>
      <c r="I11" s="29"/>
      <c r="J11" s="29"/>
      <c r="K11" s="29"/>
    </row>
    <row r="12" spans="1:11" x14ac:dyDescent="0.25">
      <c r="A12" s="25" t="s">
        <v>32</v>
      </c>
      <c r="B12" s="20">
        <v>75250</v>
      </c>
      <c r="C12" s="20">
        <v>63000</v>
      </c>
      <c r="D12" s="28">
        <v>6800</v>
      </c>
      <c r="E12" s="19">
        <v>2.4212931034482761</v>
      </c>
      <c r="F12" s="19"/>
      <c r="G12" s="29"/>
      <c r="H12" s="29"/>
      <c r="I12" s="29"/>
      <c r="J12" s="29"/>
      <c r="K12" s="29"/>
    </row>
    <row r="13" spans="1:11" x14ac:dyDescent="0.25">
      <c r="A13" s="25" t="s">
        <v>41</v>
      </c>
      <c r="B13" s="20">
        <v>35423</v>
      </c>
      <c r="C13" s="20">
        <v>36000</v>
      </c>
      <c r="D13" s="28">
        <v>3400</v>
      </c>
      <c r="E13" s="19">
        <v>0.98397222222222225</v>
      </c>
      <c r="F13" s="19"/>
      <c r="G13" s="29"/>
      <c r="H13" s="29"/>
      <c r="I13" s="29"/>
      <c r="J13" s="29"/>
      <c r="K13" s="29"/>
    </row>
    <row r="14" spans="1:11" x14ac:dyDescent="0.25">
      <c r="A14" s="25" t="s">
        <v>36</v>
      </c>
      <c r="B14" s="20">
        <v>37885</v>
      </c>
      <c r="C14" s="20">
        <v>40000</v>
      </c>
      <c r="D14" s="28">
        <v>3400</v>
      </c>
      <c r="E14" s="19">
        <v>0.94712499999999999</v>
      </c>
      <c r="F14" s="19"/>
      <c r="G14" s="29"/>
      <c r="H14" s="29"/>
      <c r="I14" s="29"/>
      <c r="J14" s="29"/>
      <c r="K14" s="29"/>
    </row>
    <row r="15" spans="1:11" x14ac:dyDescent="0.25">
      <c r="A15" s="25" t="s">
        <v>39</v>
      </c>
      <c r="B15" s="20">
        <v>42918</v>
      </c>
      <c r="C15" s="20">
        <v>43000</v>
      </c>
      <c r="D15" s="28">
        <v>3400</v>
      </c>
      <c r="E15" s="19">
        <v>0.99809302325581395</v>
      </c>
      <c r="F15" s="19"/>
      <c r="G15" s="29"/>
      <c r="H15" s="29"/>
      <c r="I15" s="29"/>
      <c r="J15" s="29"/>
      <c r="K15" s="29"/>
    </row>
    <row r="16" spans="1:11" x14ac:dyDescent="0.25">
      <c r="A16" s="25" t="s">
        <v>35</v>
      </c>
      <c r="B16" s="20">
        <v>39881</v>
      </c>
      <c r="C16" s="20">
        <v>42000</v>
      </c>
      <c r="D16" s="28">
        <v>3400</v>
      </c>
      <c r="E16" s="19">
        <v>0.94954761904761908</v>
      </c>
      <c r="F16" s="19"/>
      <c r="G16" s="29"/>
      <c r="H16" s="29"/>
      <c r="I16" s="29"/>
      <c r="J16" s="29"/>
      <c r="K16" s="29"/>
    </row>
    <row r="17" spans="1:6" x14ac:dyDescent="0.25">
      <c r="A17" s="25" t="s">
        <v>25</v>
      </c>
      <c r="B17" s="20">
        <v>34211</v>
      </c>
      <c r="C17" s="20">
        <v>29000</v>
      </c>
      <c r="D17" s="28">
        <v>3400</v>
      </c>
      <c r="E17" s="19">
        <v>1.1796896551724139</v>
      </c>
      <c r="F17" s="19"/>
    </row>
    <row r="18" spans="1:6" x14ac:dyDescent="0.25">
      <c r="A18" s="25" t="s">
        <v>42</v>
      </c>
      <c r="B18" s="20">
        <v>34776</v>
      </c>
      <c r="C18" s="20">
        <v>38000</v>
      </c>
      <c r="D18" s="28">
        <v>3400</v>
      </c>
      <c r="E18" s="19">
        <v>0.91515789473684206</v>
      </c>
      <c r="F18" s="19"/>
    </row>
    <row r="19" spans="1:6" x14ac:dyDescent="0.25">
      <c r="A19" s="25" t="s">
        <v>5</v>
      </c>
      <c r="B19" s="20">
        <v>12763</v>
      </c>
      <c r="C19" s="20">
        <v>39000</v>
      </c>
      <c r="D19" s="28">
        <v>3400</v>
      </c>
      <c r="E19" s="19">
        <v>0.32725641025641028</v>
      </c>
      <c r="F19" s="19"/>
    </row>
    <row r="20" spans="1:6" x14ac:dyDescent="0.25">
      <c r="A20" s="25" t="s">
        <v>60</v>
      </c>
      <c r="B20" s="20">
        <v>34567</v>
      </c>
      <c r="C20" s="20">
        <v>33000</v>
      </c>
      <c r="D20" s="28">
        <v>3400</v>
      </c>
      <c r="E20" s="19">
        <v>1.0474848484848485</v>
      </c>
      <c r="F20" s="19"/>
    </row>
    <row r="21" spans="1:6" x14ac:dyDescent="0.25">
      <c r="A21" s="25" t="s">
        <v>61</v>
      </c>
      <c r="B21" s="20">
        <v>52441</v>
      </c>
      <c r="C21" s="20">
        <v>35000</v>
      </c>
      <c r="D21" s="28">
        <v>3400</v>
      </c>
      <c r="E21" s="19">
        <v>1.4983142857142857</v>
      </c>
      <c r="F21" s="19"/>
    </row>
    <row r="22" spans="1:6" x14ac:dyDescent="0.25">
      <c r="A22" s="25" t="s">
        <v>29</v>
      </c>
      <c r="B22" s="20">
        <v>34778</v>
      </c>
      <c r="C22" s="20">
        <v>28000</v>
      </c>
      <c r="D22" s="28">
        <v>3400</v>
      </c>
      <c r="E22" s="19">
        <v>1.2420714285714285</v>
      </c>
      <c r="F22" s="19"/>
    </row>
    <row r="23" spans="1:6" x14ac:dyDescent="0.25">
      <c r="A23" s="25" t="s">
        <v>26</v>
      </c>
      <c r="B23" s="20">
        <v>23566</v>
      </c>
      <c r="C23" s="20">
        <v>28000</v>
      </c>
      <c r="D23" s="28">
        <v>3400</v>
      </c>
      <c r="E23" s="19">
        <v>0.84164285714285714</v>
      </c>
      <c r="F23" s="19"/>
    </row>
    <row r="24" spans="1:6" x14ac:dyDescent="0.25">
      <c r="A24" s="25" t="s">
        <v>38</v>
      </c>
      <c r="B24" s="20">
        <v>33223</v>
      </c>
      <c r="C24" s="20">
        <v>30000</v>
      </c>
      <c r="D24" s="28">
        <v>3400</v>
      </c>
      <c r="E24" s="19">
        <v>1.1074333333333333</v>
      </c>
      <c r="F24" s="19"/>
    </row>
    <row r="25" spans="1:6" x14ac:dyDescent="0.25">
      <c r="A25" s="25" t="s">
        <v>28</v>
      </c>
      <c r="B25" s="20">
        <v>35662</v>
      </c>
      <c r="C25" s="20">
        <v>33000</v>
      </c>
      <c r="D25" s="28">
        <v>3400</v>
      </c>
      <c r="E25" s="19">
        <v>1.0806666666666667</v>
      </c>
      <c r="F25" s="19"/>
    </row>
    <row r="26" spans="1:6" x14ac:dyDescent="0.25">
      <c r="A26" s="25" t="s">
        <v>33</v>
      </c>
      <c r="B26" s="20">
        <v>12554</v>
      </c>
      <c r="C26" s="20">
        <v>42000</v>
      </c>
      <c r="D26" s="28">
        <v>3400</v>
      </c>
      <c r="E26" s="19">
        <v>0.2989047619047619</v>
      </c>
      <c r="F26" s="19"/>
    </row>
    <row r="27" spans="1:6" x14ac:dyDescent="0.25">
      <c r="A27" s="25" t="s">
        <v>37</v>
      </c>
      <c r="B27" s="20">
        <v>32846</v>
      </c>
      <c r="C27" s="20">
        <v>26000</v>
      </c>
      <c r="D27" s="28">
        <v>3400</v>
      </c>
      <c r="E27" s="19">
        <v>1.2633076923076922</v>
      </c>
      <c r="F27" s="19"/>
    </row>
    <row r="28" spans="1:6" x14ac:dyDescent="0.25">
      <c r="A28" s="25" t="s">
        <v>63</v>
      </c>
      <c r="B28" s="20">
        <v>780901</v>
      </c>
      <c r="C28" s="20">
        <v>861000</v>
      </c>
      <c r="D28" s="28">
        <v>85000</v>
      </c>
      <c r="E28" s="19">
        <v>23.197950852704931</v>
      </c>
      <c r="F28" s="19"/>
    </row>
    <row r="31" spans="1:6" x14ac:dyDescent="0.25">
      <c r="A31" s="34"/>
    </row>
    <row r="32" spans="1:6" x14ac:dyDescent="0.25">
      <c r="A32" s="34"/>
    </row>
    <row r="33" spans="1:1" x14ac:dyDescent="0.25">
      <c r="A33" s="34" t="s">
        <v>72</v>
      </c>
    </row>
  </sheetData>
  <conditionalFormatting sqref="J8:J10">
    <cfRule type="iconSet" priority="1">
      <iconSet iconSet="3Symbols2">
        <cfvo type="percent" val="0"/>
        <cfvo type="num" val="0.5"/>
        <cfvo type="num" val="1"/>
      </iconSet>
    </cfRule>
  </conditionalFormatting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Q37"/>
  <sheetViews>
    <sheetView showGridLines="0" zoomScaleNormal="100" workbookViewId="0">
      <selection activeCell="B1" sqref="B1"/>
    </sheetView>
  </sheetViews>
  <sheetFormatPr defaultRowHeight="15" x14ac:dyDescent="0.25"/>
  <cols>
    <col min="1" max="1" width="2" customWidth="1"/>
    <col min="2" max="2" width="11.42578125" customWidth="1"/>
    <col min="3" max="3" width="9.85546875" bestFit="1" customWidth="1"/>
    <col min="4" max="4" width="12.42578125" bestFit="1" customWidth="1"/>
    <col min="5" max="5" width="15" bestFit="1" customWidth="1"/>
    <col min="6" max="6" width="14.140625" bestFit="1" customWidth="1"/>
    <col min="7" max="7" width="17.5703125" bestFit="1" customWidth="1"/>
    <col min="8" max="8" width="18.42578125" bestFit="1" customWidth="1"/>
    <col min="9" max="9" width="14.7109375" bestFit="1" customWidth="1"/>
    <col min="10" max="10" width="11.85546875" customWidth="1"/>
    <col min="11" max="11" width="16.28515625" customWidth="1"/>
    <col min="12" max="12" width="9.7109375" bestFit="1" customWidth="1"/>
    <col min="13" max="13" width="10.7109375" bestFit="1" customWidth="1"/>
    <col min="14" max="14" width="7.28515625" bestFit="1" customWidth="1"/>
    <col min="15" max="15" width="30.7109375" style="15" bestFit="1" customWidth="1"/>
    <col min="16" max="16" width="30.140625" style="15" bestFit="1" customWidth="1"/>
    <col min="17" max="17" width="16.140625" style="15" bestFit="1" customWidth="1"/>
    <col min="18" max="18" width="7.28515625" bestFit="1" customWidth="1"/>
  </cols>
  <sheetData>
    <row r="1" spans="2:17" x14ac:dyDescent="0.25">
      <c r="D1" t="s">
        <v>54</v>
      </c>
      <c r="F1" s="11" t="s">
        <v>55</v>
      </c>
      <c r="G1" s="12" t="s">
        <v>56</v>
      </c>
      <c r="I1" s="11" t="s">
        <v>57</v>
      </c>
      <c r="J1" s="14">
        <v>517800260</v>
      </c>
    </row>
    <row r="2" spans="2:17" ht="45" customHeight="1" x14ac:dyDescent="0.25">
      <c r="B2" t="e" vm="1">
        <f>_xlfn.IMAGE("https://lubieexcela.pl/wp-content/uploads/2023/03/logo-lubieExcela-148x88-new-2.png")</f>
        <v>#VALUE!</v>
      </c>
      <c r="D2" s="21" t="s">
        <v>58</v>
      </c>
      <c r="G2" s="22" t="s">
        <v>59</v>
      </c>
    </row>
    <row r="5" spans="2:17" s="13" customFormat="1" x14ac:dyDescent="0.25">
      <c r="O5" s="16"/>
      <c r="P5" s="16"/>
      <c r="Q5" s="16"/>
    </row>
    <row r="6" spans="2:17" x14ac:dyDescent="0.25">
      <c r="O6" s="18" t="str">
        <f>o!F2</f>
        <v/>
      </c>
    </row>
    <row r="7" spans="2:17" ht="30" x14ac:dyDescent="0.25">
      <c r="B7" s="2" t="s">
        <v>51</v>
      </c>
      <c r="C7" s="2" t="s">
        <v>0</v>
      </c>
      <c r="D7" s="2" t="s">
        <v>1</v>
      </c>
      <c r="E7" s="2" t="s">
        <v>47</v>
      </c>
      <c r="F7" s="2" t="s">
        <v>2</v>
      </c>
      <c r="G7" s="2" t="s">
        <v>3</v>
      </c>
      <c r="H7" s="2" t="s">
        <v>43</v>
      </c>
      <c r="I7" s="2" t="s">
        <v>49</v>
      </c>
      <c r="J7" s="2" t="s">
        <v>50</v>
      </c>
      <c r="K7" s="2" t="s">
        <v>48</v>
      </c>
      <c r="L7" s="3"/>
      <c r="M7" s="26" t="s">
        <v>44</v>
      </c>
      <c r="N7" s="27"/>
    </row>
    <row r="8" spans="2:17" x14ac:dyDescent="0.25">
      <c r="B8" s="4">
        <v>1</v>
      </c>
      <c r="C8" s="4" t="s">
        <v>4</v>
      </c>
      <c r="D8" s="4" t="s">
        <v>5</v>
      </c>
      <c r="E8" s="4">
        <v>3400</v>
      </c>
      <c r="F8" s="5">
        <v>39000</v>
      </c>
      <c r="G8" s="5">
        <v>12763</v>
      </c>
      <c r="H8" s="6">
        <f>G8/F8</f>
        <v>0.32725641025641028</v>
      </c>
      <c r="I8" s="8" t="str">
        <f>IF(H8&gt;=100%,"TAK","NIE")</f>
        <v>NIE</v>
      </c>
      <c r="J8" s="7">
        <f>IFERROR(VLOOKUP(H8,$M$9:$N$13,2),0)</f>
        <v>0</v>
      </c>
      <c r="K8" s="4">
        <f>E8+(E8*J8)</f>
        <v>3400</v>
      </c>
      <c r="L8" s="23"/>
      <c r="M8" s="8" t="s">
        <v>45</v>
      </c>
      <c r="N8" s="8" t="s">
        <v>46</v>
      </c>
      <c r="O8" s="17" t="str">
        <f ca="1">IF(o!C3="","","Kolumna I: "&amp;o!C3)</f>
        <v/>
      </c>
      <c r="P8" s="17" t="str">
        <f ca="1">IF(o!F3="","","Kolumna J: "&amp;o!F3)</f>
        <v/>
      </c>
    </row>
    <row r="9" spans="2:17" x14ac:dyDescent="0.25">
      <c r="B9" s="4">
        <v>2</v>
      </c>
      <c r="C9" s="4" t="s">
        <v>6</v>
      </c>
      <c r="D9" s="4" t="s">
        <v>7</v>
      </c>
      <c r="E9" s="4">
        <v>3400</v>
      </c>
      <c r="F9" s="5">
        <v>28000</v>
      </c>
      <c r="G9" s="5">
        <v>14352</v>
      </c>
      <c r="H9" s="6">
        <f t="shared" ref="H9:H32" si="0">G9/F9</f>
        <v>0.51257142857142857</v>
      </c>
      <c r="I9" s="8" t="str">
        <f t="shared" ref="I9:I32" si="1">IF(H9&gt;=100%,"TAK","NIE")</f>
        <v>NIE</v>
      </c>
      <c r="J9" s="7">
        <f t="shared" ref="J9:J32" si="2">IFERROR(VLOOKUP(H9,$M$9:$N$13,2),0)</f>
        <v>0</v>
      </c>
      <c r="K9" s="4">
        <f t="shared" ref="K9:K32" si="3">E9+(E9*J9)</f>
        <v>3400</v>
      </c>
      <c r="L9" s="23"/>
      <c r="M9" s="10">
        <v>0.8</v>
      </c>
      <c r="N9" s="9">
        <v>0.2</v>
      </c>
      <c r="O9" s="17" t="str">
        <f ca="1">IF(o!C4="","","Kolumna I: "&amp;o!C4)</f>
        <v/>
      </c>
      <c r="P9" s="17" t="str">
        <f ca="1">IF(o!F4="","","Kolumna J: "&amp;o!F4)</f>
        <v/>
      </c>
    </row>
    <row r="10" spans="2:17" x14ac:dyDescent="0.25">
      <c r="B10" s="4">
        <v>3</v>
      </c>
      <c r="C10" s="4" t="s">
        <v>8</v>
      </c>
      <c r="D10" s="4" t="s">
        <v>9</v>
      </c>
      <c r="E10" s="4">
        <v>3400</v>
      </c>
      <c r="F10" s="5">
        <v>43000</v>
      </c>
      <c r="G10" s="5">
        <v>23432</v>
      </c>
      <c r="H10" s="6">
        <f t="shared" si="0"/>
        <v>0.54493023255813955</v>
      </c>
      <c r="I10" s="8" t="str">
        <f t="shared" si="1"/>
        <v>NIE</v>
      </c>
      <c r="J10" s="7">
        <f t="shared" si="2"/>
        <v>0</v>
      </c>
      <c r="K10" s="4">
        <f t="shared" si="3"/>
        <v>3400</v>
      </c>
      <c r="L10" s="23"/>
      <c r="M10" s="9">
        <v>0.9</v>
      </c>
      <c r="N10" s="9">
        <v>0.25</v>
      </c>
      <c r="O10" s="17" t="str">
        <f ca="1">IF(o!C5="","","Kolumna I: "&amp;o!C5)</f>
        <v/>
      </c>
      <c r="P10" s="17" t="str">
        <f ca="1">IF(o!F5="","","Kolumna J: "&amp;o!F5)</f>
        <v/>
      </c>
    </row>
    <row r="11" spans="2:17" x14ac:dyDescent="0.25">
      <c r="B11" s="4">
        <v>4</v>
      </c>
      <c r="C11" s="4" t="s">
        <v>10</v>
      </c>
      <c r="D11" s="4" t="s">
        <v>60</v>
      </c>
      <c r="E11" s="4">
        <v>3400</v>
      </c>
      <c r="F11" s="5">
        <v>33000</v>
      </c>
      <c r="G11" s="5">
        <v>34567</v>
      </c>
      <c r="H11" s="6">
        <f t="shared" si="0"/>
        <v>1.0474848484848485</v>
      </c>
      <c r="I11" s="8" t="str">
        <f t="shared" si="1"/>
        <v>TAK</v>
      </c>
      <c r="J11" s="7">
        <f t="shared" si="2"/>
        <v>0.4</v>
      </c>
      <c r="K11" s="4">
        <f t="shared" si="3"/>
        <v>4760</v>
      </c>
      <c r="L11" s="23"/>
      <c r="M11" s="9">
        <v>1</v>
      </c>
      <c r="N11" s="9">
        <v>0.4</v>
      </c>
      <c r="O11" s="17" t="str">
        <f ca="1">IF(o!C6="","","Kolumna I: "&amp;o!C6)</f>
        <v/>
      </c>
      <c r="P11" s="17" t="str">
        <f ca="1">IF(o!F6="","","Kolumna J: "&amp;o!F6)</f>
        <v/>
      </c>
    </row>
    <row r="12" spans="2:17" x14ac:dyDescent="0.25">
      <c r="B12" s="4">
        <v>5</v>
      </c>
      <c r="C12" s="4" t="s">
        <v>11</v>
      </c>
      <c r="D12" s="4" t="s">
        <v>24</v>
      </c>
      <c r="E12" s="4">
        <v>3400</v>
      </c>
      <c r="F12" s="5">
        <v>27000</v>
      </c>
      <c r="G12" s="5">
        <v>23532</v>
      </c>
      <c r="H12" s="6">
        <f t="shared" si="0"/>
        <v>0.87155555555555553</v>
      </c>
      <c r="I12" s="8" t="str">
        <f t="shared" si="1"/>
        <v>NIE</v>
      </c>
      <c r="J12" s="7">
        <f t="shared" si="2"/>
        <v>0.2</v>
      </c>
      <c r="K12" s="4">
        <f t="shared" si="3"/>
        <v>4080</v>
      </c>
      <c r="L12" s="23"/>
      <c r="M12" s="9">
        <v>1.1000000000000001</v>
      </c>
      <c r="N12" s="9">
        <v>0.45</v>
      </c>
      <c r="O12" s="17" t="str">
        <f ca="1">IF(o!C7="","","Kolumna I: "&amp;o!C7)</f>
        <v/>
      </c>
      <c r="P12" s="17" t="str">
        <f ca="1">IF(o!F7="","","Kolumna J: "&amp;o!F7)</f>
        <v/>
      </c>
    </row>
    <row r="13" spans="2:17" x14ac:dyDescent="0.25">
      <c r="B13" s="4">
        <v>6</v>
      </c>
      <c r="C13" s="4" t="s">
        <v>12</v>
      </c>
      <c r="D13" s="4" t="s">
        <v>25</v>
      </c>
      <c r="E13" s="4">
        <v>3400</v>
      </c>
      <c r="F13" s="5">
        <v>29000</v>
      </c>
      <c r="G13" s="5">
        <v>34211</v>
      </c>
      <c r="H13" s="6">
        <f t="shared" si="0"/>
        <v>1.1796896551724139</v>
      </c>
      <c r="I13" s="8" t="str">
        <f t="shared" si="1"/>
        <v>TAK</v>
      </c>
      <c r="J13" s="7">
        <f t="shared" si="2"/>
        <v>0.45</v>
      </c>
      <c r="K13" s="4">
        <f t="shared" si="3"/>
        <v>4930</v>
      </c>
      <c r="L13" s="23"/>
      <c r="M13" s="9">
        <v>1.2</v>
      </c>
      <c r="N13" s="9">
        <v>0.5</v>
      </c>
      <c r="O13" s="17" t="str">
        <f ca="1">IF(o!C8="","","Kolumna I: "&amp;o!C8)</f>
        <v/>
      </c>
      <c r="P13" s="17" t="str">
        <f ca="1">IF(o!F8="","","Kolumna J: "&amp;o!F8)</f>
        <v/>
      </c>
    </row>
    <row r="14" spans="2:17" x14ac:dyDescent="0.25">
      <c r="B14" s="4">
        <v>7</v>
      </c>
      <c r="C14" s="4" t="s">
        <v>13</v>
      </c>
      <c r="D14" s="4" t="s">
        <v>26</v>
      </c>
      <c r="E14" s="4">
        <v>3400</v>
      </c>
      <c r="F14" s="5">
        <v>28000</v>
      </c>
      <c r="G14" s="5">
        <v>23566</v>
      </c>
      <c r="H14" s="6">
        <f t="shared" si="0"/>
        <v>0.84164285714285714</v>
      </c>
      <c r="I14" s="8" t="str">
        <f t="shared" si="1"/>
        <v>NIE</v>
      </c>
      <c r="J14" s="7">
        <f t="shared" si="2"/>
        <v>0.2</v>
      </c>
      <c r="K14" s="4">
        <f t="shared" si="3"/>
        <v>4080</v>
      </c>
      <c r="L14" s="23"/>
      <c r="M14" s="3"/>
      <c r="N14" s="3"/>
      <c r="O14" s="17" t="str">
        <f ca="1">IF(o!C9="","","Kolumna I: "&amp;o!C9)</f>
        <v/>
      </c>
      <c r="P14" s="17" t="str">
        <f ca="1">IF(o!F9="","","Kolumna J: "&amp;o!F9)</f>
        <v/>
      </c>
    </row>
    <row r="15" spans="2:17" x14ac:dyDescent="0.25">
      <c r="B15" s="4">
        <v>8</v>
      </c>
      <c r="C15" s="4" t="s">
        <v>14</v>
      </c>
      <c r="D15" s="4" t="s">
        <v>27</v>
      </c>
      <c r="E15" s="4">
        <v>3400</v>
      </c>
      <c r="F15" s="5">
        <v>34000</v>
      </c>
      <c r="G15" s="5">
        <v>12224</v>
      </c>
      <c r="H15" s="6">
        <f t="shared" si="0"/>
        <v>0.35952941176470588</v>
      </c>
      <c r="I15" s="8" t="str">
        <f t="shared" si="1"/>
        <v>NIE</v>
      </c>
      <c r="J15" s="7">
        <f t="shared" si="2"/>
        <v>0</v>
      </c>
      <c r="K15" s="4">
        <f t="shared" si="3"/>
        <v>3400</v>
      </c>
      <c r="L15" s="23"/>
      <c r="M15" s="3"/>
      <c r="N15" s="3"/>
      <c r="O15" s="17" t="str">
        <f ca="1">IF(o!C10="","","Kolumna I: "&amp;o!C10)</f>
        <v/>
      </c>
      <c r="P15" s="17" t="str">
        <f ca="1">IF(o!F10="","","Kolumna J: "&amp;o!F10)</f>
        <v/>
      </c>
    </row>
    <row r="16" spans="2:17" x14ac:dyDescent="0.25">
      <c r="B16" s="4">
        <v>9</v>
      </c>
      <c r="C16" s="4" t="s">
        <v>15</v>
      </c>
      <c r="D16" s="4" t="s">
        <v>28</v>
      </c>
      <c r="E16" s="4">
        <v>3400</v>
      </c>
      <c r="F16" s="5">
        <v>33000</v>
      </c>
      <c r="G16" s="5">
        <v>35662</v>
      </c>
      <c r="H16" s="6">
        <f t="shared" si="0"/>
        <v>1.0806666666666667</v>
      </c>
      <c r="I16" s="8" t="str">
        <f t="shared" si="1"/>
        <v>TAK</v>
      </c>
      <c r="J16" s="7">
        <f t="shared" si="2"/>
        <v>0.4</v>
      </c>
      <c r="K16" s="4">
        <f t="shared" si="3"/>
        <v>4760</v>
      </c>
      <c r="L16" s="23"/>
      <c r="M16" s="3"/>
      <c r="N16" s="3"/>
      <c r="O16" s="17" t="str">
        <f ca="1">IF(o!C11="","","Kolumna I: "&amp;o!C11)</f>
        <v/>
      </c>
      <c r="P16" s="17" t="str">
        <f ca="1">IF(o!F11="","","Kolumna J: "&amp;o!F11)</f>
        <v/>
      </c>
    </row>
    <row r="17" spans="2:16" x14ac:dyDescent="0.25">
      <c r="B17" s="4">
        <v>10</v>
      </c>
      <c r="C17" s="4" t="s">
        <v>16</v>
      </c>
      <c r="D17" s="4" t="s">
        <v>29</v>
      </c>
      <c r="E17" s="4">
        <v>3400</v>
      </c>
      <c r="F17" s="5">
        <v>28000</v>
      </c>
      <c r="G17" s="5">
        <v>34778</v>
      </c>
      <c r="H17" s="6">
        <f t="shared" si="0"/>
        <v>1.2420714285714285</v>
      </c>
      <c r="I17" s="8" t="str">
        <f t="shared" si="1"/>
        <v>TAK</v>
      </c>
      <c r="J17" s="7">
        <f t="shared" si="2"/>
        <v>0.5</v>
      </c>
      <c r="K17" s="4">
        <f t="shared" si="3"/>
        <v>5100</v>
      </c>
      <c r="L17" s="23"/>
      <c r="N17" s="3"/>
      <c r="O17" s="17" t="str">
        <f ca="1">IF(o!C12="","","Kolumna I: "&amp;o!C12)</f>
        <v/>
      </c>
      <c r="P17" s="17" t="str">
        <f ca="1">IF(o!F12="","","Kolumna J: "&amp;o!F12)</f>
        <v/>
      </c>
    </row>
    <row r="18" spans="2:16" x14ac:dyDescent="0.25">
      <c r="B18" s="4">
        <v>11</v>
      </c>
      <c r="C18" s="4" t="s">
        <v>17</v>
      </c>
      <c r="D18" s="4" t="s">
        <v>30</v>
      </c>
      <c r="E18" s="4">
        <v>3400</v>
      </c>
      <c r="F18" s="5">
        <v>37000</v>
      </c>
      <c r="G18" s="5">
        <v>43220</v>
      </c>
      <c r="H18" s="6">
        <f t="shared" si="0"/>
        <v>1.1681081081081082</v>
      </c>
      <c r="I18" s="8" t="str">
        <f t="shared" si="1"/>
        <v>TAK</v>
      </c>
      <c r="J18" s="7">
        <f t="shared" si="2"/>
        <v>0.45</v>
      </c>
      <c r="K18" s="4">
        <f t="shared" si="3"/>
        <v>4930</v>
      </c>
      <c r="L18" s="23"/>
      <c r="M18" s="3"/>
      <c r="N18" s="3"/>
      <c r="O18" s="17" t="str">
        <f ca="1">IF(o!C13="","","Kolumna I: "&amp;o!C13)</f>
        <v/>
      </c>
      <c r="P18" s="17" t="str">
        <f ca="1">IF(o!F13="","","Kolumna J: "&amp;o!F13)</f>
        <v/>
      </c>
    </row>
    <row r="19" spans="2:16" x14ac:dyDescent="0.25">
      <c r="B19" s="4">
        <v>12</v>
      </c>
      <c r="C19" s="4" t="s">
        <v>18</v>
      </c>
      <c r="D19" s="4" t="s">
        <v>31</v>
      </c>
      <c r="E19" s="4">
        <v>3400</v>
      </c>
      <c r="F19" s="5">
        <v>39000</v>
      </c>
      <c r="G19" s="5">
        <v>22332</v>
      </c>
      <c r="H19" s="6">
        <f t="shared" si="0"/>
        <v>0.57261538461538464</v>
      </c>
      <c r="I19" s="8" t="str">
        <f t="shared" si="1"/>
        <v>NIE</v>
      </c>
      <c r="J19" s="7">
        <f t="shared" si="2"/>
        <v>0</v>
      </c>
      <c r="K19" s="4">
        <f t="shared" si="3"/>
        <v>3400</v>
      </c>
      <c r="L19" s="23"/>
      <c r="M19" s="3"/>
      <c r="N19" s="3"/>
      <c r="O19" s="17" t="str">
        <f ca="1">IF(o!C14="","","Kolumna I: "&amp;o!C14)</f>
        <v/>
      </c>
      <c r="P19" s="17" t="str">
        <f ca="1">IF(o!F14="","","Kolumna J: "&amp;o!F14)</f>
        <v/>
      </c>
    </row>
    <row r="20" spans="2:16" x14ac:dyDescent="0.25">
      <c r="B20" s="4">
        <v>13</v>
      </c>
      <c r="C20" s="4" t="s">
        <v>19</v>
      </c>
      <c r="D20" s="4" t="s">
        <v>61</v>
      </c>
      <c r="E20" s="4">
        <v>3400</v>
      </c>
      <c r="F20" s="5">
        <v>35000</v>
      </c>
      <c r="G20" s="5">
        <v>52441</v>
      </c>
      <c r="H20" s="6">
        <f t="shared" si="0"/>
        <v>1.4983142857142857</v>
      </c>
      <c r="I20" s="8" t="str">
        <f t="shared" si="1"/>
        <v>TAK</v>
      </c>
      <c r="J20" s="7">
        <f t="shared" si="2"/>
        <v>0.5</v>
      </c>
      <c r="K20" s="4">
        <f t="shared" si="3"/>
        <v>5100</v>
      </c>
      <c r="L20" s="23"/>
      <c r="M20" s="3"/>
      <c r="N20" s="3"/>
      <c r="O20" s="17" t="str">
        <f ca="1">IF(o!C15="","","Kolumna I: "&amp;o!C15)</f>
        <v/>
      </c>
      <c r="P20" s="17" t="str">
        <f ca="1">IF(o!F15="","","Kolumna J: "&amp;o!F15)</f>
        <v/>
      </c>
    </row>
    <row r="21" spans="2:16" x14ac:dyDescent="0.25">
      <c r="B21" s="4">
        <v>14</v>
      </c>
      <c r="C21" s="4" t="s">
        <v>20</v>
      </c>
      <c r="D21" s="4" t="s">
        <v>32</v>
      </c>
      <c r="E21" s="4">
        <v>3400</v>
      </c>
      <c r="F21" s="5">
        <v>34000</v>
      </c>
      <c r="G21" s="5">
        <v>34221</v>
      </c>
      <c r="H21" s="6">
        <f t="shared" si="0"/>
        <v>1.0065</v>
      </c>
      <c r="I21" s="8" t="str">
        <f t="shared" si="1"/>
        <v>TAK</v>
      </c>
      <c r="J21" s="7">
        <f t="shared" si="2"/>
        <v>0.4</v>
      </c>
      <c r="K21" s="4">
        <f t="shared" si="3"/>
        <v>4760</v>
      </c>
      <c r="L21" s="23"/>
      <c r="M21" s="3"/>
      <c r="N21" s="3"/>
      <c r="O21" s="17" t="str">
        <f ca="1">IF(o!C16="","","Kolumna I: "&amp;o!C16)</f>
        <v/>
      </c>
      <c r="P21" s="17" t="str">
        <f ca="1">IF(o!F16="","","Kolumna J: "&amp;o!F16)</f>
        <v/>
      </c>
    </row>
    <row r="22" spans="2:16" x14ac:dyDescent="0.25">
      <c r="B22" s="4">
        <v>15</v>
      </c>
      <c r="C22" s="4" t="s">
        <v>21</v>
      </c>
      <c r="D22" s="4" t="s">
        <v>33</v>
      </c>
      <c r="E22" s="4">
        <v>3400</v>
      </c>
      <c r="F22" s="5">
        <v>42000</v>
      </c>
      <c r="G22" s="5">
        <v>12554</v>
      </c>
      <c r="H22" s="6">
        <f t="shared" si="0"/>
        <v>0.2989047619047619</v>
      </c>
      <c r="I22" s="8" t="str">
        <f t="shared" si="1"/>
        <v>NIE</v>
      </c>
      <c r="J22" s="7">
        <f t="shared" si="2"/>
        <v>0</v>
      </c>
      <c r="K22" s="4">
        <f t="shared" si="3"/>
        <v>3400</v>
      </c>
      <c r="L22" s="23"/>
      <c r="M22" s="3"/>
      <c r="N22" s="3"/>
      <c r="O22" s="17" t="str">
        <f ca="1">IF(o!C17="","","Kolumna I: "&amp;o!C17)</f>
        <v/>
      </c>
      <c r="P22" s="17" t="str">
        <f ca="1">IF(o!F17="","","Kolumna J: "&amp;o!F17)</f>
        <v/>
      </c>
    </row>
    <row r="23" spans="2:16" x14ac:dyDescent="0.25">
      <c r="B23" s="4">
        <v>16</v>
      </c>
      <c r="C23" s="4" t="s">
        <v>22</v>
      </c>
      <c r="D23" s="4" t="s">
        <v>34</v>
      </c>
      <c r="E23" s="4">
        <v>3400</v>
      </c>
      <c r="F23" s="5">
        <v>29000</v>
      </c>
      <c r="G23" s="5">
        <v>33453</v>
      </c>
      <c r="H23" s="6">
        <f t="shared" si="0"/>
        <v>1.1535517241379309</v>
      </c>
      <c r="I23" s="8" t="str">
        <f t="shared" si="1"/>
        <v>TAK</v>
      </c>
      <c r="J23" s="7">
        <f t="shared" si="2"/>
        <v>0.45</v>
      </c>
      <c r="K23" s="4">
        <f t="shared" si="3"/>
        <v>4930</v>
      </c>
      <c r="L23" s="23"/>
      <c r="M23" s="3"/>
      <c r="N23" s="3"/>
      <c r="O23" s="17" t="str">
        <f ca="1">IF(o!C18="","","Kolumna I: "&amp;o!C18)</f>
        <v/>
      </c>
      <c r="P23" s="17" t="str">
        <f ca="1">IF(o!F18="","","Kolumna J: "&amp;o!F18)</f>
        <v/>
      </c>
    </row>
    <row r="24" spans="2:16" x14ac:dyDescent="0.25">
      <c r="B24" s="4">
        <v>17</v>
      </c>
      <c r="C24" s="4" t="s">
        <v>17</v>
      </c>
      <c r="D24" s="4" t="s">
        <v>35</v>
      </c>
      <c r="E24" s="4">
        <v>3400</v>
      </c>
      <c r="F24" s="5">
        <v>42000</v>
      </c>
      <c r="G24" s="5">
        <v>39881</v>
      </c>
      <c r="H24" s="6">
        <f t="shared" si="0"/>
        <v>0.94954761904761908</v>
      </c>
      <c r="I24" s="8" t="str">
        <f t="shared" si="1"/>
        <v>NIE</v>
      </c>
      <c r="J24" s="7">
        <f t="shared" si="2"/>
        <v>0.25</v>
      </c>
      <c r="K24" s="4">
        <f t="shared" si="3"/>
        <v>4250</v>
      </c>
      <c r="L24" s="23"/>
      <c r="M24" s="3"/>
      <c r="N24" s="3"/>
      <c r="O24" s="17" t="str">
        <f ca="1">IF(o!C19="","","Kolumna I: "&amp;o!C19)</f>
        <v/>
      </c>
      <c r="P24" s="17" t="str">
        <f ca="1">IF(o!F19="","","Kolumna J: "&amp;o!F19)</f>
        <v/>
      </c>
    </row>
    <row r="25" spans="2:16" x14ac:dyDescent="0.25">
      <c r="B25" s="4">
        <v>18</v>
      </c>
      <c r="C25" s="4" t="s">
        <v>13</v>
      </c>
      <c r="D25" s="4" t="s">
        <v>36</v>
      </c>
      <c r="E25" s="4">
        <v>3400</v>
      </c>
      <c r="F25" s="5">
        <v>40000</v>
      </c>
      <c r="G25" s="5">
        <v>37885</v>
      </c>
      <c r="H25" s="6">
        <f t="shared" si="0"/>
        <v>0.94712499999999999</v>
      </c>
      <c r="I25" s="8" t="str">
        <f t="shared" si="1"/>
        <v>NIE</v>
      </c>
      <c r="J25" s="7">
        <f t="shared" si="2"/>
        <v>0.25</v>
      </c>
      <c r="K25" s="4">
        <f t="shared" si="3"/>
        <v>4250</v>
      </c>
      <c r="L25" s="23"/>
      <c r="M25" s="3"/>
      <c r="N25" s="3"/>
      <c r="O25" s="17" t="str">
        <f ca="1">IF(o!C20="","","Kolumna I: "&amp;o!C20)</f>
        <v/>
      </c>
      <c r="P25" s="17" t="str">
        <f ca="1">IF(o!F20="","","Kolumna J: "&amp;o!F20)</f>
        <v/>
      </c>
    </row>
    <row r="26" spans="2:16" x14ac:dyDescent="0.25">
      <c r="B26" s="4">
        <v>19</v>
      </c>
      <c r="C26" s="4" t="s">
        <v>16</v>
      </c>
      <c r="D26" s="4" t="s">
        <v>37</v>
      </c>
      <c r="E26" s="4">
        <v>3400</v>
      </c>
      <c r="F26" s="5">
        <v>26000</v>
      </c>
      <c r="G26" s="5">
        <v>32846</v>
      </c>
      <c r="H26" s="6">
        <f t="shared" si="0"/>
        <v>1.2633076923076922</v>
      </c>
      <c r="I26" s="8" t="str">
        <f t="shared" si="1"/>
        <v>TAK</v>
      </c>
      <c r="J26" s="7">
        <f t="shared" si="2"/>
        <v>0.5</v>
      </c>
      <c r="K26" s="4">
        <f t="shared" si="3"/>
        <v>5100</v>
      </c>
      <c r="L26" s="23"/>
      <c r="M26" s="3"/>
      <c r="N26" s="3"/>
      <c r="O26" s="17" t="str">
        <f ca="1">IF(o!C21="","","Kolumna I: "&amp;o!C21)</f>
        <v/>
      </c>
      <c r="P26" s="17" t="str">
        <f ca="1">IF(o!F21="","","Kolumna J: "&amp;o!F21)</f>
        <v/>
      </c>
    </row>
    <row r="27" spans="2:16" x14ac:dyDescent="0.25">
      <c r="B27" s="4">
        <v>20</v>
      </c>
      <c r="C27" s="4" t="s">
        <v>14</v>
      </c>
      <c r="D27" s="4" t="s">
        <v>38</v>
      </c>
      <c r="E27" s="4">
        <v>3400</v>
      </c>
      <c r="F27" s="5">
        <v>30000</v>
      </c>
      <c r="G27" s="5">
        <v>33223</v>
      </c>
      <c r="H27" s="6">
        <f t="shared" si="0"/>
        <v>1.1074333333333333</v>
      </c>
      <c r="I27" s="8" t="str">
        <f t="shared" si="1"/>
        <v>TAK</v>
      </c>
      <c r="J27" s="7">
        <f t="shared" si="2"/>
        <v>0.45</v>
      </c>
      <c r="K27" s="4">
        <f t="shared" si="3"/>
        <v>4930</v>
      </c>
      <c r="L27" s="23"/>
      <c r="M27" s="3"/>
      <c r="N27" s="3"/>
      <c r="O27" s="17" t="str">
        <f ca="1">IF(o!C22="","","Kolumna I: "&amp;o!C22)</f>
        <v/>
      </c>
      <c r="P27" s="17" t="str">
        <f ca="1">IF(o!F22="","","Kolumna J: "&amp;o!F22)</f>
        <v/>
      </c>
    </row>
    <row r="28" spans="2:16" x14ac:dyDescent="0.25">
      <c r="B28" s="4">
        <v>21</v>
      </c>
      <c r="C28" s="4" t="s">
        <v>21</v>
      </c>
      <c r="D28" s="4" t="s">
        <v>32</v>
      </c>
      <c r="E28" s="4">
        <v>3400</v>
      </c>
      <c r="F28" s="5">
        <v>29000</v>
      </c>
      <c r="G28" s="5">
        <v>41029</v>
      </c>
      <c r="H28" s="6">
        <f t="shared" si="0"/>
        <v>1.4147931034482759</v>
      </c>
      <c r="I28" s="8" t="str">
        <f t="shared" si="1"/>
        <v>TAK</v>
      </c>
      <c r="J28" s="7">
        <f t="shared" si="2"/>
        <v>0.5</v>
      </c>
      <c r="K28" s="4">
        <f t="shared" si="3"/>
        <v>5100</v>
      </c>
      <c r="L28" s="23"/>
      <c r="M28" s="3"/>
      <c r="N28" s="3"/>
      <c r="O28" s="17" t="str">
        <f ca="1">IF(o!C23="","","Kolumna I: "&amp;o!C23)</f>
        <v/>
      </c>
      <c r="P28" s="17" t="str">
        <f ca="1">IF(o!F23="","","Kolumna J: "&amp;o!F23)</f>
        <v/>
      </c>
    </row>
    <row r="29" spans="2:16" x14ac:dyDescent="0.25">
      <c r="B29" s="4">
        <v>22</v>
      </c>
      <c r="C29" s="4" t="s">
        <v>19</v>
      </c>
      <c r="D29" s="4" t="s">
        <v>39</v>
      </c>
      <c r="E29" s="4">
        <v>3400</v>
      </c>
      <c r="F29" s="5">
        <v>43000</v>
      </c>
      <c r="G29" s="5">
        <v>42918</v>
      </c>
      <c r="H29" s="6">
        <f t="shared" si="0"/>
        <v>0.99809302325581395</v>
      </c>
      <c r="I29" s="8" t="str">
        <f t="shared" si="1"/>
        <v>NIE</v>
      </c>
      <c r="J29" s="7">
        <f t="shared" si="2"/>
        <v>0.25</v>
      </c>
      <c r="K29" s="4">
        <f t="shared" si="3"/>
        <v>4250</v>
      </c>
      <c r="L29" s="23"/>
      <c r="M29" s="3"/>
      <c r="N29" s="3"/>
      <c r="O29" s="17" t="str">
        <f ca="1">IF(o!C24="","","Kolumna I: "&amp;o!C24)</f>
        <v/>
      </c>
      <c r="P29" s="17" t="str">
        <f ca="1">IF(o!F24="","","Kolumna J: "&amp;o!F24)</f>
        <v/>
      </c>
    </row>
    <row r="30" spans="2:16" x14ac:dyDescent="0.25">
      <c r="B30" s="4">
        <v>23</v>
      </c>
      <c r="C30" s="4" t="s">
        <v>10</v>
      </c>
      <c r="D30" s="4" t="s">
        <v>40</v>
      </c>
      <c r="E30" s="4">
        <v>3400</v>
      </c>
      <c r="F30" s="5">
        <v>39000</v>
      </c>
      <c r="G30" s="5">
        <v>35612</v>
      </c>
      <c r="H30" s="6">
        <f t="shared" si="0"/>
        <v>0.91312820512820514</v>
      </c>
      <c r="I30" s="8" t="str">
        <f t="shared" si="1"/>
        <v>NIE</v>
      </c>
      <c r="J30" s="7">
        <f t="shared" si="2"/>
        <v>0.25</v>
      </c>
      <c r="K30" s="4">
        <f t="shared" si="3"/>
        <v>4250</v>
      </c>
      <c r="L30" s="23"/>
      <c r="M30" s="3"/>
      <c r="N30" s="3"/>
      <c r="O30" s="17" t="str">
        <f ca="1">IF(o!C25="","","Kolumna I: "&amp;o!C25)</f>
        <v/>
      </c>
      <c r="P30" s="17" t="str">
        <f ca="1">IF(o!F25="","","Kolumna J: "&amp;o!F25)</f>
        <v/>
      </c>
    </row>
    <row r="31" spans="2:16" x14ac:dyDescent="0.25">
      <c r="B31" s="4">
        <v>24</v>
      </c>
      <c r="C31" s="4" t="s">
        <v>23</v>
      </c>
      <c r="D31" s="4" t="s">
        <v>41</v>
      </c>
      <c r="E31" s="4">
        <v>3400</v>
      </c>
      <c r="F31" s="5">
        <v>36000</v>
      </c>
      <c r="G31" s="5">
        <v>35423</v>
      </c>
      <c r="H31" s="6">
        <f t="shared" si="0"/>
        <v>0.98397222222222225</v>
      </c>
      <c r="I31" s="8" t="str">
        <f t="shared" si="1"/>
        <v>NIE</v>
      </c>
      <c r="J31" s="7">
        <f t="shared" si="2"/>
        <v>0.25</v>
      </c>
      <c r="K31" s="4">
        <f t="shared" si="3"/>
        <v>4250</v>
      </c>
      <c r="L31" s="23"/>
      <c r="M31" s="3"/>
      <c r="N31" s="3"/>
      <c r="O31" s="17" t="str">
        <f ca="1">IF(o!C26="","","Kolumna I: "&amp;o!C26)</f>
        <v/>
      </c>
      <c r="P31" s="17" t="str">
        <f ca="1">IF(o!F26="","","Kolumna J: "&amp;o!F26)</f>
        <v/>
      </c>
    </row>
    <row r="32" spans="2:16" x14ac:dyDescent="0.25">
      <c r="B32" s="4">
        <v>25</v>
      </c>
      <c r="C32" s="4" t="s">
        <v>12</v>
      </c>
      <c r="D32" s="4" t="s">
        <v>42</v>
      </c>
      <c r="E32" s="4">
        <v>3400</v>
      </c>
      <c r="F32" s="5">
        <v>38000</v>
      </c>
      <c r="G32" s="5">
        <v>34776</v>
      </c>
      <c r="H32" s="6">
        <f t="shared" si="0"/>
        <v>0.91515789473684206</v>
      </c>
      <c r="I32" s="8" t="str">
        <f t="shared" si="1"/>
        <v>NIE</v>
      </c>
      <c r="J32" s="7">
        <f t="shared" si="2"/>
        <v>0.25</v>
      </c>
      <c r="K32" s="4">
        <f t="shared" si="3"/>
        <v>4250</v>
      </c>
      <c r="L32" s="23"/>
      <c r="M32" s="3"/>
      <c r="N32" s="3"/>
      <c r="O32" s="17" t="str">
        <f ca="1">IF(o!C27="","","Kolumna I: "&amp;o!C27)</f>
        <v/>
      </c>
      <c r="P32" s="17" t="str">
        <f ca="1">IF(o!F27="","","Kolumna J: "&amp;o!F27)</f>
        <v/>
      </c>
    </row>
    <row r="34" spans="1:17" x14ac:dyDescent="0.25">
      <c r="C34" s="3"/>
      <c r="E34" s="19"/>
      <c r="F34" s="19"/>
    </row>
    <row r="35" spans="1:17" x14ac:dyDescent="0.25">
      <c r="A35" s="34"/>
      <c r="O35"/>
      <c r="P35"/>
      <c r="Q35"/>
    </row>
    <row r="36" spans="1:17" x14ac:dyDescent="0.25">
      <c r="A36" s="34"/>
      <c r="O36"/>
      <c r="P36"/>
      <c r="Q36"/>
    </row>
    <row r="37" spans="1:17" x14ac:dyDescent="0.25">
      <c r="A37" s="34" t="s">
        <v>72</v>
      </c>
      <c r="O37"/>
      <c r="P37"/>
      <c r="Q37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M9:N13">
    <sortCondition ref="N9:N13"/>
  </sortState>
  <mergeCells count="1">
    <mergeCell ref="M7:N7"/>
  </mergeCells>
  <conditionalFormatting sqref="O8:O32">
    <cfRule type="containsText" dxfId="1" priority="3" operator="containsText" text="Kolumna I:">
      <formula>NOT(ISERROR(SEARCH("Kolumna I:",O8)))</formula>
    </cfRule>
  </conditionalFormatting>
  <conditionalFormatting sqref="P8:P32">
    <cfRule type="containsText" dxfId="0" priority="1" operator="containsText" text="Kolumna J:">
      <formula>NOT(ISERROR(SEARCH("Kolumna J:",P8)))</formula>
    </cfRule>
  </conditionalFormatting>
  <hyperlinks>
    <hyperlink ref="G1" r:id="rId1" xr:uid="{8C3D5610-6981-4B8E-AA3A-36058CF3CF77}"/>
  </hyperlinks>
  <pageMargins left="0.7" right="0.7" top="0.75" bottom="0.75" header="0.3" footer="0.3"/>
  <pageSetup paperSize="9" orientation="portrait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860DF-38D4-484E-814F-1DEF0ECEF703}">
  <sheetPr codeName="Arkusz3"/>
  <dimension ref="A1:H27"/>
  <sheetViews>
    <sheetView workbookViewId="0">
      <selection activeCell="F2" sqref="F2"/>
    </sheetView>
  </sheetViews>
  <sheetFormatPr defaultRowHeight="15" x14ac:dyDescent="0.25"/>
  <cols>
    <col min="1" max="1" width="61" bestFit="1" customWidth="1"/>
    <col min="2" max="2" width="40.85546875" customWidth="1"/>
    <col min="4" max="4" width="47" customWidth="1"/>
  </cols>
  <sheetData>
    <row r="1" spans="1:8" s="1" customFormat="1" x14ac:dyDescent="0.25">
      <c r="A1" s="1" t="s">
        <v>52</v>
      </c>
      <c r="H1" s="1" t="s">
        <v>53</v>
      </c>
    </row>
    <row r="2" spans="1:8" x14ac:dyDescent="0.25">
      <c r="F2" t="str">
        <f>IF('WYSZUKAJ.PIONOWO zamiast JEŻELI'!M9=120%,"Złe sortowanie","")</f>
        <v/>
      </c>
    </row>
    <row r="3" spans="1:8" x14ac:dyDescent="0.25">
      <c r="A3" t="str">
        <f ca="1">IF('WYSZUKAJ.PIONOWO zamiast JEŻELI'!$I8="","",_xlfn.FORMULATEXT('WYSZUKAJ.PIONOWO zamiast JEŻELI'!$I8))</f>
        <v>=JEŻELI(H8&gt;=100%;"TAK";"NIE")</v>
      </c>
      <c r="B3" t="str">
        <f>{"=JEŻELI(H8&gt;=100%;""TAK"";""NIE"")"}</f>
        <v>=JEŻELI(H8&gt;=100%;"TAK";"NIE")</v>
      </c>
      <c r="C3" t="str">
        <f t="shared" ref="C3:C27" ca="1" si="0">IFERROR(IF(A3="","",IF(A3=B3,"",$H$1)),$H$1)</f>
        <v/>
      </c>
      <c r="D3" t="str">
        <f ca="1">IF('WYSZUKAJ.PIONOWO zamiast JEŻELI'!$J8="","",_xlfn.FORMULATEXT('WYSZUKAJ.PIONOWO zamiast JEŻELI'!$J8))</f>
        <v>=JEŻELI.BŁĄD(WYSZUKAJ.PIONOWO(H8;$M$9:$N$13;2);0)</v>
      </c>
      <c r="E3" t="str">
        <f>{"=JEŻELI.BŁĄD(WYSZUKAJ.PIONOWO(H8;$M$9:$N$13;2);0)"}</f>
        <v>=JEŻELI.BŁĄD(WYSZUKAJ.PIONOWO(H8;$M$9:$N$13;2);0)</v>
      </c>
      <c r="F3" t="str">
        <f t="shared" ref="F3:F14" ca="1" si="1">IFERROR(IF(D3="","",IF(D3=E3,"",$H$1)),$H$1)</f>
        <v/>
      </c>
    </row>
    <row r="4" spans="1:8" x14ac:dyDescent="0.25">
      <c r="A4" t="str">
        <f ca="1">IF('WYSZUKAJ.PIONOWO zamiast JEŻELI'!$I9="","",_xlfn.FORMULATEXT('WYSZUKAJ.PIONOWO zamiast JEŻELI'!$I9))</f>
        <v>=JEŻELI(H9&gt;=100%;"TAK";"NIE")</v>
      </c>
      <c r="B4" t="str">
        <f>{"=JEŻELI(H9&gt;=100%;""TAK"";""NIE"")"}</f>
        <v>=JEŻELI(H9&gt;=100%;"TAK";"NIE")</v>
      </c>
      <c r="C4" t="str">
        <f t="shared" ca="1" si="0"/>
        <v/>
      </c>
      <c r="D4" t="str">
        <f ca="1">IF('WYSZUKAJ.PIONOWO zamiast JEŻELI'!$J9="","",_xlfn.FORMULATEXT('WYSZUKAJ.PIONOWO zamiast JEŻELI'!$J9))</f>
        <v>=JEŻELI.BŁĄD(WYSZUKAJ.PIONOWO(H9;$M$9:$N$13;2);0)</v>
      </c>
      <c r="E4" t="str">
        <f>{"=JEŻELI.BŁĄD(WYSZUKAJ.PIONOWO(H9;$M$9:$N$13;2);0)"}</f>
        <v>=JEŻELI.BŁĄD(WYSZUKAJ.PIONOWO(H9;$M$9:$N$13;2);0)</v>
      </c>
      <c r="F4" t="str">
        <f t="shared" ca="1" si="1"/>
        <v/>
      </c>
    </row>
    <row r="5" spans="1:8" x14ac:dyDescent="0.25">
      <c r="A5" t="str">
        <f ca="1">IF('WYSZUKAJ.PIONOWO zamiast JEŻELI'!$I10="","",_xlfn.FORMULATEXT('WYSZUKAJ.PIONOWO zamiast JEŻELI'!$I10))</f>
        <v>=JEŻELI(H10&gt;=100%;"TAK";"NIE")</v>
      </c>
      <c r="B5" t="str">
        <f>{"=JEŻELI(H10&gt;=100%;""TAK"";""NIE"")"}</f>
        <v>=JEŻELI(H10&gt;=100%;"TAK";"NIE")</v>
      </c>
      <c r="C5" t="str">
        <f t="shared" ca="1" si="0"/>
        <v/>
      </c>
      <c r="D5" t="str">
        <f ca="1">IF('WYSZUKAJ.PIONOWO zamiast JEŻELI'!$J10="","",_xlfn.FORMULATEXT('WYSZUKAJ.PIONOWO zamiast JEŻELI'!$J10))</f>
        <v>=JEŻELI.BŁĄD(WYSZUKAJ.PIONOWO(H10;$M$9:$N$13;2);0)</v>
      </c>
      <c r="E5" t="str">
        <f>{"=JEŻELI.BŁĄD(WYSZUKAJ.PIONOWO(H10;$M$9:$N$13;2);0)"}</f>
        <v>=JEŻELI.BŁĄD(WYSZUKAJ.PIONOWO(H10;$M$9:$N$13;2);0)</v>
      </c>
      <c r="F5" t="str">
        <f t="shared" ca="1" si="1"/>
        <v/>
      </c>
    </row>
    <row r="6" spans="1:8" x14ac:dyDescent="0.25">
      <c r="A6" t="str">
        <f ca="1">IF('WYSZUKAJ.PIONOWO zamiast JEŻELI'!$I11="","",_xlfn.FORMULATEXT('WYSZUKAJ.PIONOWO zamiast JEŻELI'!$I11))</f>
        <v>=JEŻELI(H11&gt;=100%;"TAK";"NIE")</v>
      </c>
      <c r="B6" t="str">
        <f>{"=JEŻELI(H11&gt;=100%;""TAK"";""NIE"")"}</f>
        <v>=JEŻELI(H11&gt;=100%;"TAK";"NIE")</v>
      </c>
      <c r="C6" t="str">
        <f t="shared" ca="1" si="0"/>
        <v/>
      </c>
      <c r="D6" t="str">
        <f ca="1">IF('WYSZUKAJ.PIONOWO zamiast JEŻELI'!$J11="","",_xlfn.FORMULATEXT('WYSZUKAJ.PIONOWO zamiast JEŻELI'!$J11))</f>
        <v>=JEŻELI.BŁĄD(WYSZUKAJ.PIONOWO(H11;$M$9:$N$13;2);0)</v>
      </c>
      <c r="E6" t="str">
        <f>{"=JEŻELI.BŁĄD(WYSZUKAJ.PIONOWO(H11;$M$9:$N$13;2);0)"}</f>
        <v>=JEŻELI.BŁĄD(WYSZUKAJ.PIONOWO(H11;$M$9:$N$13;2);0)</v>
      </c>
      <c r="F6" t="str">
        <f t="shared" ca="1" si="1"/>
        <v/>
      </c>
    </row>
    <row r="7" spans="1:8" x14ac:dyDescent="0.25">
      <c r="A7" t="str">
        <f ca="1">IF('WYSZUKAJ.PIONOWO zamiast JEŻELI'!$I12="","",_xlfn.FORMULATEXT('WYSZUKAJ.PIONOWO zamiast JEŻELI'!$I12))</f>
        <v>=JEŻELI(H12&gt;=100%;"TAK";"NIE")</v>
      </c>
      <c r="B7" t="str">
        <f>{"=JEŻELI(H12&gt;=100%;""TAK"";""NIE"")"}</f>
        <v>=JEŻELI(H12&gt;=100%;"TAK";"NIE")</v>
      </c>
      <c r="C7" t="str">
        <f t="shared" ca="1" si="0"/>
        <v/>
      </c>
      <c r="D7" t="str">
        <f ca="1">IF('WYSZUKAJ.PIONOWO zamiast JEŻELI'!$J12="","",_xlfn.FORMULATEXT('WYSZUKAJ.PIONOWO zamiast JEŻELI'!$J12))</f>
        <v>=JEŻELI.BŁĄD(WYSZUKAJ.PIONOWO(H12;$M$9:$N$13;2);0)</v>
      </c>
      <c r="E7" t="str">
        <f>{"=JEŻELI.BŁĄD(WYSZUKAJ.PIONOWO(H12;$M$9:$N$13;2);0)"}</f>
        <v>=JEŻELI.BŁĄD(WYSZUKAJ.PIONOWO(H12;$M$9:$N$13;2);0)</v>
      </c>
      <c r="F7" t="str">
        <f t="shared" ca="1" si="1"/>
        <v/>
      </c>
    </row>
    <row r="8" spans="1:8" x14ac:dyDescent="0.25">
      <c r="A8" t="str">
        <f ca="1">IF('WYSZUKAJ.PIONOWO zamiast JEŻELI'!$I13="","",_xlfn.FORMULATEXT('WYSZUKAJ.PIONOWO zamiast JEŻELI'!$I13))</f>
        <v>=JEŻELI(H13&gt;=100%;"TAK";"NIE")</v>
      </c>
      <c r="B8" t="str">
        <f>{"=JEŻELI(H13&gt;=100%;""TAK"";""NIE"")"}</f>
        <v>=JEŻELI(H13&gt;=100%;"TAK";"NIE")</v>
      </c>
      <c r="C8" t="str">
        <f t="shared" ca="1" si="0"/>
        <v/>
      </c>
      <c r="D8" t="str">
        <f ca="1">IF('WYSZUKAJ.PIONOWO zamiast JEŻELI'!$J13="","",_xlfn.FORMULATEXT('WYSZUKAJ.PIONOWO zamiast JEŻELI'!$J13))</f>
        <v>=JEŻELI.BŁĄD(WYSZUKAJ.PIONOWO(H13;$M$9:$N$13;2);0)</v>
      </c>
      <c r="E8" t="str">
        <f>{"=JEŻELI.BŁĄD(WYSZUKAJ.PIONOWO(H13;$M$9:$N$13;2);0)"}</f>
        <v>=JEŻELI.BŁĄD(WYSZUKAJ.PIONOWO(H13;$M$9:$N$13;2);0)</v>
      </c>
      <c r="F8" t="str">
        <f t="shared" ca="1" si="1"/>
        <v/>
      </c>
    </row>
    <row r="9" spans="1:8" x14ac:dyDescent="0.25">
      <c r="A9" t="str">
        <f ca="1">IF('WYSZUKAJ.PIONOWO zamiast JEŻELI'!$I14="","",_xlfn.FORMULATEXT('WYSZUKAJ.PIONOWO zamiast JEŻELI'!$I14))</f>
        <v>=JEŻELI(H14&gt;=100%;"TAK";"NIE")</v>
      </c>
      <c r="B9" t="str">
        <f>{"=JEŻELI(H14&gt;=100%;""TAK"";""NIE"")"}</f>
        <v>=JEŻELI(H14&gt;=100%;"TAK";"NIE")</v>
      </c>
      <c r="C9" t="str">
        <f t="shared" ca="1" si="0"/>
        <v/>
      </c>
      <c r="D9" t="str">
        <f ca="1">IF('WYSZUKAJ.PIONOWO zamiast JEŻELI'!$J14="","",_xlfn.FORMULATEXT('WYSZUKAJ.PIONOWO zamiast JEŻELI'!$J14))</f>
        <v>=JEŻELI.BŁĄD(WYSZUKAJ.PIONOWO(H14;$M$9:$N$13;2);0)</v>
      </c>
      <c r="E9" t="str">
        <f>{"=JEŻELI.BŁĄD(WYSZUKAJ.PIONOWO(H14;$M$9:$N$13;2);0)"}</f>
        <v>=JEŻELI.BŁĄD(WYSZUKAJ.PIONOWO(H14;$M$9:$N$13;2);0)</v>
      </c>
      <c r="F9" t="str">
        <f t="shared" ca="1" si="1"/>
        <v/>
      </c>
    </row>
    <row r="10" spans="1:8" x14ac:dyDescent="0.25">
      <c r="A10" t="str">
        <f ca="1">IF('WYSZUKAJ.PIONOWO zamiast JEŻELI'!$I15="","",_xlfn.FORMULATEXT('WYSZUKAJ.PIONOWO zamiast JEŻELI'!$I15))</f>
        <v>=JEŻELI(H15&gt;=100%;"TAK";"NIE")</v>
      </c>
      <c r="B10" t="str">
        <f>{"=JEŻELI(H15&gt;=100%;""TAK"";""NIE"")"}</f>
        <v>=JEŻELI(H15&gt;=100%;"TAK";"NIE")</v>
      </c>
      <c r="C10" t="str">
        <f t="shared" ca="1" si="0"/>
        <v/>
      </c>
      <c r="D10" t="str">
        <f ca="1">IF('WYSZUKAJ.PIONOWO zamiast JEŻELI'!$J15="","",_xlfn.FORMULATEXT('WYSZUKAJ.PIONOWO zamiast JEŻELI'!$J15))</f>
        <v>=JEŻELI.BŁĄD(WYSZUKAJ.PIONOWO(H15;$M$9:$N$13;2);0)</v>
      </c>
      <c r="E10" t="str">
        <f>{"=JEŻELI.BŁĄD(WYSZUKAJ.PIONOWO(H15;$M$9:$N$13;2);0)"}</f>
        <v>=JEŻELI.BŁĄD(WYSZUKAJ.PIONOWO(H15;$M$9:$N$13;2);0)</v>
      </c>
      <c r="F10" t="str">
        <f t="shared" ca="1" si="1"/>
        <v/>
      </c>
    </row>
    <row r="11" spans="1:8" x14ac:dyDescent="0.25">
      <c r="A11" t="str">
        <f ca="1">IF('WYSZUKAJ.PIONOWO zamiast JEŻELI'!$I16="","",_xlfn.FORMULATEXT('WYSZUKAJ.PIONOWO zamiast JEŻELI'!$I16))</f>
        <v>=JEŻELI(H16&gt;=100%;"TAK";"NIE")</v>
      </c>
      <c r="B11" t="str">
        <f>{"=JEŻELI(H16&gt;=100%;""TAK"";""NIE"")"}</f>
        <v>=JEŻELI(H16&gt;=100%;"TAK";"NIE")</v>
      </c>
      <c r="C11" t="str">
        <f t="shared" ca="1" si="0"/>
        <v/>
      </c>
      <c r="D11" t="str">
        <f ca="1">IF('WYSZUKAJ.PIONOWO zamiast JEŻELI'!$J16="","",_xlfn.FORMULATEXT('WYSZUKAJ.PIONOWO zamiast JEŻELI'!$J16))</f>
        <v>=JEŻELI.BŁĄD(WYSZUKAJ.PIONOWO(H16;$M$9:$N$13;2);0)</v>
      </c>
      <c r="E11" t="str">
        <f>{"=JEŻELI.BŁĄD(WYSZUKAJ.PIONOWO(H16;$M$9:$N$13;2);0)"}</f>
        <v>=JEŻELI.BŁĄD(WYSZUKAJ.PIONOWO(H16;$M$9:$N$13;2);0)</v>
      </c>
      <c r="F11" t="str">
        <f t="shared" ca="1" si="1"/>
        <v/>
      </c>
    </row>
    <row r="12" spans="1:8" x14ac:dyDescent="0.25">
      <c r="A12" t="str">
        <f ca="1">IF('WYSZUKAJ.PIONOWO zamiast JEŻELI'!$I17="","",_xlfn.FORMULATEXT('WYSZUKAJ.PIONOWO zamiast JEŻELI'!$I17))</f>
        <v>=JEŻELI(H17&gt;=100%;"TAK";"NIE")</v>
      </c>
      <c r="B12" t="str">
        <f>{"=JEŻELI(H17&gt;=100%;""TAK"";""NIE"")"}</f>
        <v>=JEŻELI(H17&gt;=100%;"TAK";"NIE")</v>
      </c>
      <c r="C12" t="str">
        <f t="shared" ca="1" si="0"/>
        <v/>
      </c>
      <c r="D12" t="str">
        <f ca="1">IF('WYSZUKAJ.PIONOWO zamiast JEŻELI'!$J17="","",_xlfn.FORMULATEXT('WYSZUKAJ.PIONOWO zamiast JEŻELI'!$J17))</f>
        <v>=JEŻELI.BŁĄD(WYSZUKAJ.PIONOWO(H17;$M$9:$N$13;2);0)</v>
      </c>
      <c r="E12" t="str">
        <f>{"=JEŻELI.BŁĄD(WYSZUKAJ.PIONOWO(H17;$M$9:$N$13;2);0)"}</f>
        <v>=JEŻELI.BŁĄD(WYSZUKAJ.PIONOWO(H17;$M$9:$N$13;2);0)</v>
      </c>
      <c r="F12" t="str">
        <f t="shared" ca="1" si="1"/>
        <v/>
      </c>
    </row>
    <row r="13" spans="1:8" x14ac:dyDescent="0.25">
      <c r="A13" t="str">
        <f ca="1">IF('WYSZUKAJ.PIONOWO zamiast JEŻELI'!$I18="","",_xlfn.FORMULATEXT('WYSZUKAJ.PIONOWO zamiast JEŻELI'!$I18))</f>
        <v>=JEŻELI(H18&gt;=100%;"TAK";"NIE")</v>
      </c>
      <c r="B13" t="str">
        <f>{"=JEŻELI(H18&gt;=100%;""TAK"";""NIE"")"}</f>
        <v>=JEŻELI(H18&gt;=100%;"TAK";"NIE")</v>
      </c>
      <c r="C13" t="str">
        <f t="shared" ca="1" si="0"/>
        <v/>
      </c>
      <c r="D13" t="str">
        <f ca="1">IF('WYSZUKAJ.PIONOWO zamiast JEŻELI'!$J18="","",_xlfn.FORMULATEXT('WYSZUKAJ.PIONOWO zamiast JEŻELI'!$J18))</f>
        <v>=JEŻELI.BŁĄD(WYSZUKAJ.PIONOWO(H18;$M$9:$N$13;2);0)</v>
      </c>
      <c r="E13" t="str">
        <f>{"=JEŻELI.BŁĄD(WYSZUKAJ.PIONOWO(H18;$M$9:$N$13;2);0)"}</f>
        <v>=JEŻELI.BŁĄD(WYSZUKAJ.PIONOWO(H18;$M$9:$N$13;2);0)</v>
      </c>
      <c r="F13" t="str">
        <f t="shared" ca="1" si="1"/>
        <v/>
      </c>
    </row>
    <row r="14" spans="1:8" x14ac:dyDescent="0.25">
      <c r="A14" t="str">
        <f ca="1">IF('WYSZUKAJ.PIONOWO zamiast JEŻELI'!$I19="","",_xlfn.FORMULATEXT('WYSZUKAJ.PIONOWO zamiast JEŻELI'!$I19))</f>
        <v>=JEŻELI(H19&gt;=100%;"TAK";"NIE")</v>
      </c>
      <c r="B14" t="str">
        <f>{"=JEŻELI(H19&gt;=100%;""TAK"";""NIE"")"}</f>
        <v>=JEŻELI(H19&gt;=100%;"TAK";"NIE")</v>
      </c>
      <c r="C14" t="str">
        <f t="shared" ca="1" si="0"/>
        <v/>
      </c>
      <c r="D14" t="str">
        <f ca="1">IF('WYSZUKAJ.PIONOWO zamiast JEŻELI'!$J19="","",_xlfn.FORMULATEXT('WYSZUKAJ.PIONOWO zamiast JEŻELI'!$J19))</f>
        <v>=JEŻELI.BŁĄD(WYSZUKAJ.PIONOWO(H19;$M$9:$N$13;2);0)</v>
      </c>
      <c r="E14" t="str">
        <f>{"=JEŻELI.BŁĄD(WYSZUKAJ.PIONOWO(H19;$M$9:$N$13;2);0)"}</f>
        <v>=JEŻELI.BŁĄD(WYSZUKAJ.PIONOWO(H19;$M$9:$N$13;2);0)</v>
      </c>
      <c r="F14" t="str">
        <f t="shared" ca="1" si="1"/>
        <v/>
      </c>
    </row>
    <row r="15" spans="1:8" x14ac:dyDescent="0.25">
      <c r="A15" t="str">
        <f ca="1">IF('WYSZUKAJ.PIONOWO zamiast JEŻELI'!$I20="","",_xlfn.FORMULATEXT('WYSZUKAJ.PIONOWO zamiast JEŻELI'!$I20))</f>
        <v>=JEŻELI(H20&gt;=100%;"TAK";"NIE")</v>
      </c>
      <c r="B15" t="str">
        <f>{"=JEŻELI(H20&gt;=100%;""TAK"";""NIE"")"}</f>
        <v>=JEŻELI(H20&gt;=100%;"TAK";"NIE")</v>
      </c>
      <c r="C15" t="str">
        <f ca="1">IFERROR(IF(A15="","",IF(A15=B15,"",$H$1)),$H$1)</f>
        <v/>
      </c>
      <c r="D15" t="str">
        <f ca="1">IF('WYSZUKAJ.PIONOWO zamiast JEŻELI'!$J20="","",_xlfn.FORMULATEXT('WYSZUKAJ.PIONOWO zamiast JEŻELI'!$J20))</f>
        <v>=JEŻELI.BŁĄD(WYSZUKAJ.PIONOWO(H20;$M$9:$N$13;2);0)</v>
      </c>
      <c r="E15" t="str">
        <f>{"=JEŻELI.BŁĄD(WYSZUKAJ.PIONOWO(H20;$M$9:$N$13;2);0)"}</f>
        <v>=JEŻELI.BŁĄD(WYSZUKAJ.PIONOWO(H20;$M$9:$N$13;2);0)</v>
      </c>
      <c r="F15" t="str">
        <f ca="1">IFERROR(IF(D15="","",IF(D15=E15,"",$H$1)),$H$1)</f>
        <v/>
      </c>
    </row>
    <row r="16" spans="1:8" x14ac:dyDescent="0.25">
      <c r="A16" t="str">
        <f ca="1">IF('WYSZUKAJ.PIONOWO zamiast JEŻELI'!$I21="","",_xlfn.FORMULATEXT('WYSZUKAJ.PIONOWO zamiast JEŻELI'!$I21))</f>
        <v>=JEŻELI(H21&gt;=100%;"TAK";"NIE")</v>
      </c>
      <c r="B16" t="str">
        <f>{"=JEŻELI(H21&gt;=100%;""TAK"";""NIE"")"}</f>
        <v>=JEŻELI(H21&gt;=100%;"TAK";"NIE")</v>
      </c>
      <c r="C16" t="str">
        <f t="shared" ca="1" si="0"/>
        <v/>
      </c>
      <c r="D16" t="str">
        <f ca="1">IF('WYSZUKAJ.PIONOWO zamiast JEŻELI'!$J21="","",_xlfn.FORMULATEXT('WYSZUKAJ.PIONOWO zamiast JEŻELI'!$J21))</f>
        <v>=JEŻELI.BŁĄD(WYSZUKAJ.PIONOWO(H21;$M$9:$N$13;2);0)</v>
      </c>
      <c r="E16" t="str">
        <f>{"=JEŻELI.BŁĄD(WYSZUKAJ.PIONOWO(H21;$M$9:$N$13;2);0)"}</f>
        <v>=JEŻELI.BŁĄD(WYSZUKAJ.PIONOWO(H21;$M$9:$N$13;2);0)</v>
      </c>
      <c r="F16" t="str">
        <f t="shared" ref="F16:F27" ca="1" si="2">IFERROR(IF(D16="","",IF(D16=E16,"",$H$1)),$H$1)</f>
        <v/>
      </c>
    </row>
    <row r="17" spans="1:6" x14ac:dyDescent="0.25">
      <c r="A17" t="str">
        <f ca="1">IF('WYSZUKAJ.PIONOWO zamiast JEŻELI'!$I22="","",_xlfn.FORMULATEXT('WYSZUKAJ.PIONOWO zamiast JEŻELI'!$I22))</f>
        <v>=JEŻELI(H22&gt;=100%;"TAK";"NIE")</v>
      </c>
      <c r="B17" t="str">
        <f>{"=JEŻELI(H22&gt;=100%;""TAK"";""NIE"")"}</f>
        <v>=JEŻELI(H22&gt;=100%;"TAK";"NIE")</v>
      </c>
      <c r="C17" t="str">
        <f t="shared" ca="1" si="0"/>
        <v/>
      </c>
      <c r="D17" t="str">
        <f ca="1">IF('WYSZUKAJ.PIONOWO zamiast JEŻELI'!$J22="","",_xlfn.FORMULATEXT('WYSZUKAJ.PIONOWO zamiast JEŻELI'!$J22))</f>
        <v>=JEŻELI.BŁĄD(WYSZUKAJ.PIONOWO(H22;$M$9:$N$13;2);0)</v>
      </c>
      <c r="E17" t="str">
        <f>{"=JEŻELI.BŁĄD(WYSZUKAJ.PIONOWO(H22;$M$9:$N$13;2);0)"}</f>
        <v>=JEŻELI.BŁĄD(WYSZUKAJ.PIONOWO(H22;$M$9:$N$13;2);0)</v>
      </c>
      <c r="F17" t="str">
        <f t="shared" ca="1" si="2"/>
        <v/>
      </c>
    </row>
    <row r="18" spans="1:6" x14ac:dyDescent="0.25">
      <c r="A18" t="str">
        <f ca="1">IF('WYSZUKAJ.PIONOWO zamiast JEŻELI'!$I23="","",_xlfn.FORMULATEXT('WYSZUKAJ.PIONOWO zamiast JEŻELI'!$I23))</f>
        <v>=JEŻELI(H23&gt;=100%;"TAK";"NIE")</v>
      </c>
      <c r="B18" t="str">
        <f>{"=JEŻELI(H23&gt;=100%;""TAK"";""NIE"")"}</f>
        <v>=JEŻELI(H23&gt;=100%;"TAK";"NIE")</v>
      </c>
      <c r="C18" t="str">
        <f t="shared" ca="1" si="0"/>
        <v/>
      </c>
      <c r="D18" t="str">
        <f ca="1">IF('WYSZUKAJ.PIONOWO zamiast JEŻELI'!$J23="","",_xlfn.FORMULATEXT('WYSZUKAJ.PIONOWO zamiast JEŻELI'!$J23))</f>
        <v>=JEŻELI.BŁĄD(WYSZUKAJ.PIONOWO(H23;$M$9:$N$13;2);0)</v>
      </c>
      <c r="E18" t="str">
        <f>{"=JEŻELI.BŁĄD(WYSZUKAJ.PIONOWO(H23;$M$9:$N$13;2);0)"}</f>
        <v>=JEŻELI.BŁĄD(WYSZUKAJ.PIONOWO(H23;$M$9:$N$13;2);0)</v>
      </c>
      <c r="F18" t="str">
        <f t="shared" ca="1" si="2"/>
        <v/>
      </c>
    </row>
    <row r="19" spans="1:6" x14ac:dyDescent="0.25">
      <c r="A19" t="str">
        <f ca="1">IF('WYSZUKAJ.PIONOWO zamiast JEŻELI'!$I24="","",_xlfn.FORMULATEXT('WYSZUKAJ.PIONOWO zamiast JEŻELI'!$I24))</f>
        <v>=JEŻELI(H24&gt;=100%;"TAK";"NIE")</v>
      </c>
      <c r="B19" t="str">
        <f>{"=JEŻELI(H24&gt;=100%;""TAK"";""NIE"")"}</f>
        <v>=JEŻELI(H24&gt;=100%;"TAK";"NIE")</v>
      </c>
      <c r="C19" t="str">
        <f t="shared" ca="1" si="0"/>
        <v/>
      </c>
      <c r="D19" t="str">
        <f ca="1">IF('WYSZUKAJ.PIONOWO zamiast JEŻELI'!$J24="","",_xlfn.FORMULATEXT('WYSZUKAJ.PIONOWO zamiast JEŻELI'!$J24))</f>
        <v>=JEŻELI.BŁĄD(WYSZUKAJ.PIONOWO(H24;$M$9:$N$13;2);0)</v>
      </c>
      <c r="E19" t="str">
        <f>{"=JEŻELI.BŁĄD(WYSZUKAJ.PIONOWO(H24;$M$9:$N$13;2);0)"}</f>
        <v>=JEŻELI.BŁĄD(WYSZUKAJ.PIONOWO(H24;$M$9:$N$13;2);0)</v>
      </c>
      <c r="F19" t="str">
        <f t="shared" ca="1" si="2"/>
        <v/>
      </c>
    </row>
    <row r="20" spans="1:6" x14ac:dyDescent="0.25">
      <c r="A20" t="str">
        <f ca="1">IF('WYSZUKAJ.PIONOWO zamiast JEŻELI'!$I25="","",_xlfn.FORMULATEXT('WYSZUKAJ.PIONOWO zamiast JEŻELI'!$I25))</f>
        <v>=JEŻELI(H25&gt;=100%;"TAK";"NIE")</v>
      </c>
      <c r="B20" t="str">
        <f>{"=JEŻELI(H25&gt;=100%;""TAK"";""NIE"")"}</f>
        <v>=JEŻELI(H25&gt;=100%;"TAK";"NIE")</v>
      </c>
      <c r="C20" t="str">
        <f t="shared" ca="1" si="0"/>
        <v/>
      </c>
      <c r="D20" t="str">
        <f ca="1">IF('WYSZUKAJ.PIONOWO zamiast JEŻELI'!$J25="","",_xlfn.FORMULATEXT('WYSZUKAJ.PIONOWO zamiast JEŻELI'!$J25))</f>
        <v>=JEŻELI.BŁĄD(WYSZUKAJ.PIONOWO(H25;$M$9:$N$13;2);0)</v>
      </c>
      <c r="E20" t="str">
        <f>{"=JEŻELI.BŁĄD(WYSZUKAJ.PIONOWO(H25;$M$9:$N$13;2);0)"}</f>
        <v>=JEŻELI.BŁĄD(WYSZUKAJ.PIONOWO(H25;$M$9:$N$13;2);0)</v>
      </c>
      <c r="F20" t="str">
        <f t="shared" ca="1" si="2"/>
        <v/>
      </c>
    </row>
    <row r="21" spans="1:6" x14ac:dyDescent="0.25">
      <c r="A21" t="str">
        <f ca="1">IF('WYSZUKAJ.PIONOWO zamiast JEŻELI'!$I26="","",_xlfn.FORMULATEXT('WYSZUKAJ.PIONOWO zamiast JEŻELI'!$I26))</f>
        <v>=JEŻELI(H26&gt;=100%;"TAK";"NIE")</v>
      </c>
      <c r="B21" t="str">
        <f>{"=JEŻELI(H26&gt;=100%;""TAK"";""NIE"")"}</f>
        <v>=JEŻELI(H26&gt;=100%;"TAK";"NIE")</v>
      </c>
      <c r="C21" t="str">
        <f t="shared" ca="1" si="0"/>
        <v/>
      </c>
      <c r="D21" t="str">
        <f ca="1">IF('WYSZUKAJ.PIONOWO zamiast JEŻELI'!$J26="","",_xlfn.FORMULATEXT('WYSZUKAJ.PIONOWO zamiast JEŻELI'!$J26))</f>
        <v>=JEŻELI.BŁĄD(WYSZUKAJ.PIONOWO(H26;$M$9:$N$13;2);0)</v>
      </c>
      <c r="E21" t="str">
        <f>{"=JEŻELI.BŁĄD(WYSZUKAJ.PIONOWO(H26;$M$9:$N$13;2);0)"}</f>
        <v>=JEŻELI.BŁĄD(WYSZUKAJ.PIONOWO(H26;$M$9:$N$13;2);0)</v>
      </c>
      <c r="F21" t="str">
        <f t="shared" ca="1" si="2"/>
        <v/>
      </c>
    </row>
    <row r="22" spans="1:6" x14ac:dyDescent="0.25">
      <c r="A22" t="str">
        <f ca="1">IF('WYSZUKAJ.PIONOWO zamiast JEŻELI'!$I27="","",_xlfn.FORMULATEXT('WYSZUKAJ.PIONOWO zamiast JEŻELI'!$I27))</f>
        <v>=JEŻELI(H27&gt;=100%;"TAK";"NIE")</v>
      </c>
      <c r="B22" t="str">
        <f>{"=JEŻELI(H27&gt;=100%;""TAK"";""NIE"")"}</f>
        <v>=JEŻELI(H27&gt;=100%;"TAK";"NIE")</v>
      </c>
      <c r="C22" t="str">
        <f t="shared" ca="1" si="0"/>
        <v/>
      </c>
      <c r="D22" t="str">
        <f ca="1">IF('WYSZUKAJ.PIONOWO zamiast JEŻELI'!$J27="","",_xlfn.FORMULATEXT('WYSZUKAJ.PIONOWO zamiast JEŻELI'!$J27))</f>
        <v>=JEŻELI.BŁĄD(WYSZUKAJ.PIONOWO(H27;$M$9:$N$13;2);0)</v>
      </c>
      <c r="E22" t="str">
        <f>{"=JEŻELI.BŁĄD(WYSZUKAJ.PIONOWO(H27;$M$9:$N$13;2);0)"}</f>
        <v>=JEŻELI.BŁĄD(WYSZUKAJ.PIONOWO(H27;$M$9:$N$13;2);0)</v>
      </c>
      <c r="F22" t="str">
        <f t="shared" ca="1" si="2"/>
        <v/>
      </c>
    </row>
    <row r="23" spans="1:6" x14ac:dyDescent="0.25">
      <c r="A23" t="str">
        <f ca="1">IF('WYSZUKAJ.PIONOWO zamiast JEŻELI'!$I28="","",_xlfn.FORMULATEXT('WYSZUKAJ.PIONOWO zamiast JEŻELI'!$I28))</f>
        <v>=JEŻELI(H28&gt;=100%;"TAK";"NIE")</v>
      </c>
      <c r="B23" t="str">
        <f>{"=JEŻELI(H28&gt;=100%;""TAK"";""NIE"")"}</f>
        <v>=JEŻELI(H28&gt;=100%;"TAK";"NIE")</v>
      </c>
      <c r="C23" t="str">
        <f t="shared" ca="1" si="0"/>
        <v/>
      </c>
      <c r="D23" t="str">
        <f ca="1">IF('WYSZUKAJ.PIONOWO zamiast JEŻELI'!$J28="","",_xlfn.FORMULATEXT('WYSZUKAJ.PIONOWO zamiast JEŻELI'!$J28))</f>
        <v>=JEŻELI.BŁĄD(WYSZUKAJ.PIONOWO(H28;$M$9:$N$13;2);0)</v>
      </c>
      <c r="E23" t="str">
        <f>{"=JEŻELI.BŁĄD(WYSZUKAJ.PIONOWO(H28;$M$9:$N$13;2);0)"}</f>
        <v>=JEŻELI.BŁĄD(WYSZUKAJ.PIONOWO(H28;$M$9:$N$13;2);0)</v>
      </c>
      <c r="F23" t="str">
        <f t="shared" ca="1" si="2"/>
        <v/>
      </c>
    </row>
    <row r="24" spans="1:6" x14ac:dyDescent="0.25">
      <c r="A24" t="str">
        <f ca="1">IF('WYSZUKAJ.PIONOWO zamiast JEŻELI'!$I29="","",_xlfn.FORMULATEXT('WYSZUKAJ.PIONOWO zamiast JEŻELI'!$I29))</f>
        <v>=JEŻELI(H29&gt;=100%;"TAK";"NIE")</v>
      </c>
      <c r="B24" t="str">
        <f>{"=JEŻELI(H29&gt;=100%;""TAK"";""NIE"")"}</f>
        <v>=JEŻELI(H29&gt;=100%;"TAK";"NIE")</v>
      </c>
      <c r="C24" t="str">
        <f t="shared" ca="1" si="0"/>
        <v/>
      </c>
      <c r="D24" t="str">
        <f ca="1">IF('WYSZUKAJ.PIONOWO zamiast JEŻELI'!$J29="","",_xlfn.FORMULATEXT('WYSZUKAJ.PIONOWO zamiast JEŻELI'!$J29))</f>
        <v>=JEŻELI.BŁĄD(WYSZUKAJ.PIONOWO(H29;$M$9:$N$13;2);0)</v>
      </c>
      <c r="E24" t="str">
        <f>{"=JEŻELI.BŁĄD(WYSZUKAJ.PIONOWO(H29;$M$9:$N$13;2);0)"}</f>
        <v>=JEŻELI.BŁĄD(WYSZUKAJ.PIONOWO(H29;$M$9:$N$13;2);0)</v>
      </c>
      <c r="F24" t="str">
        <f t="shared" ca="1" si="2"/>
        <v/>
      </c>
    </row>
    <row r="25" spans="1:6" x14ac:dyDescent="0.25">
      <c r="A25" t="str">
        <f ca="1">IF('WYSZUKAJ.PIONOWO zamiast JEŻELI'!$I30="","",_xlfn.FORMULATEXT('WYSZUKAJ.PIONOWO zamiast JEŻELI'!$I30))</f>
        <v>=JEŻELI(H30&gt;=100%;"TAK";"NIE")</v>
      </c>
      <c r="B25" t="str">
        <f>{"=JEŻELI(H30&gt;=100%;""TAK"";""NIE"")"}</f>
        <v>=JEŻELI(H30&gt;=100%;"TAK";"NIE")</v>
      </c>
      <c r="C25" t="str">
        <f t="shared" ca="1" si="0"/>
        <v/>
      </c>
      <c r="D25" t="str">
        <f ca="1">IF('WYSZUKAJ.PIONOWO zamiast JEŻELI'!$J30="","",_xlfn.FORMULATEXT('WYSZUKAJ.PIONOWO zamiast JEŻELI'!$J30))</f>
        <v>=JEŻELI.BŁĄD(WYSZUKAJ.PIONOWO(H30;$M$9:$N$13;2);0)</v>
      </c>
      <c r="E25" t="str">
        <f>{"=JEŻELI.BŁĄD(WYSZUKAJ.PIONOWO(H30;$M$9:$N$13;2);0)"}</f>
        <v>=JEŻELI.BŁĄD(WYSZUKAJ.PIONOWO(H30;$M$9:$N$13;2);0)</v>
      </c>
      <c r="F25" t="str">
        <f t="shared" ca="1" si="2"/>
        <v/>
      </c>
    </row>
    <row r="26" spans="1:6" x14ac:dyDescent="0.25">
      <c r="A26" t="str">
        <f ca="1">IF('WYSZUKAJ.PIONOWO zamiast JEŻELI'!$I31="","",_xlfn.FORMULATEXT('WYSZUKAJ.PIONOWO zamiast JEŻELI'!$I31))</f>
        <v>=JEŻELI(H31&gt;=100%;"TAK";"NIE")</v>
      </c>
      <c r="B26" t="str">
        <f>{"=JEŻELI(H31&gt;=100%;""TAK"";""NIE"")"}</f>
        <v>=JEŻELI(H31&gt;=100%;"TAK";"NIE")</v>
      </c>
      <c r="C26" t="str">
        <f t="shared" ca="1" si="0"/>
        <v/>
      </c>
      <c r="D26" t="str">
        <f ca="1">IF('WYSZUKAJ.PIONOWO zamiast JEŻELI'!$J31="","",_xlfn.FORMULATEXT('WYSZUKAJ.PIONOWO zamiast JEŻELI'!$J31))</f>
        <v>=JEŻELI.BŁĄD(WYSZUKAJ.PIONOWO(H31;$M$9:$N$13;2);0)</v>
      </c>
      <c r="E26" t="str">
        <f>{"=JEŻELI.BŁĄD(WYSZUKAJ.PIONOWO(H31;$M$9:$N$13;2);0)"}</f>
        <v>=JEŻELI.BŁĄD(WYSZUKAJ.PIONOWO(H31;$M$9:$N$13;2);0)</v>
      </c>
      <c r="F26" t="str">
        <f t="shared" ca="1" si="2"/>
        <v/>
      </c>
    </row>
    <row r="27" spans="1:6" x14ac:dyDescent="0.25">
      <c r="A27" t="str">
        <f ca="1">IF('WYSZUKAJ.PIONOWO zamiast JEŻELI'!$I32="","",_xlfn.FORMULATEXT('WYSZUKAJ.PIONOWO zamiast JEŻELI'!$I32))</f>
        <v>=JEŻELI(H32&gt;=100%;"TAK";"NIE")</v>
      </c>
      <c r="B27" t="str">
        <f>{"=JEŻELI(H32&gt;=100%;""TAK"";""NIE"")"}</f>
        <v>=JEŻELI(H32&gt;=100%;"TAK";"NIE")</v>
      </c>
      <c r="C27" t="str">
        <f t="shared" ca="1" si="0"/>
        <v/>
      </c>
      <c r="D27" t="str">
        <f ca="1">IF('WYSZUKAJ.PIONOWO zamiast JEŻELI'!$J32="","",_xlfn.FORMULATEXT('WYSZUKAJ.PIONOWO zamiast JEŻELI'!$J32))</f>
        <v>=JEŻELI.BŁĄD(WYSZUKAJ.PIONOWO(H32;$M$9:$N$13;2);0)</v>
      </c>
      <c r="E27" t="str">
        <f>{"=JEŻELI.BŁĄD(WYSZUKAJ.PIONOWO(H32;$M$9:$N$13;2);0)"}</f>
        <v>=JEŻELI.BŁĄD(WYSZUKAJ.PIONOWO(H32;$M$9:$N$13;2);0)</v>
      </c>
      <c r="F27" t="str">
        <f t="shared" ca="1" si="2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Gotowe</vt:lpstr>
      <vt:lpstr>Arkusz do ćwiczeń</vt:lpstr>
      <vt:lpstr>Zadanie domowe</vt:lpstr>
      <vt:lpstr>WYSZUKAJ.PIONOWO zamiast JEŻELI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 Popadeńczuk</dc:creator>
  <cp:lastModifiedBy>Dariusz S. Popadeńczuk</cp:lastModifiedBy>
  <dcterms:created xsi:type="dcterms:W3CDTF">2019-06-03T10:32:57Z</dcterms:created>
  <dcterms:modified xsi:type="dcterms:W3CDTF">2025-06-15T14:37:29Z</dcterms:modified>
</cp:coreProperties>
</file>